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tabRatio="896" activeTab="17"/>
  </bookViews>
  <sheets>
    <sheet name="0" sheetId="1" r:id="rId1"/>
    <sheet name="1" sheetId="2" r:id="rId2"/>
    <sheet name="2" sheetId="3" r:id="rId3"/>
    <sheet name="3" sheetId="4" r:id="rId4"/>
    <sheet name="3А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КОНТРОЛЬ" sheetId="17" r:id="rId17"/>
    <sheet name="ОШ-1 ОШ-5" sheetId="18" r:id="rId18"/>
    <sheet name="Д-4 РИК-76" sheetId="19" r:id="rId19"/>
    <sheet name="СВ-1" sheetId="20" r:id="rId20"/>
  </sheets>
  <definedNames>
    <definedName name="_Toc302056268" localSheetId="1">'1'!$A$5</definedName>
    <definedName name="_Toc302056272" localSheetId="6">'5'!$A$1</definedName>
    <definedName name="_Toc302056273" localSheetId="7">'6'!$A$1</definedName>
    <definedName name="_Toc302056274" localSheetId="8">'7'!$A$1</definedName>
    <definedName name="_Toc302056277" localSheetId="11">'10'!$A$1</definedName>
    <definedName name="_Toc302056278" localSheetId="12">'11'!$A$1</definedName>
    <definedName name="_Toc302056279" localSheetId="13">'12'!$A$1</definedName>
    <definedName name="_Toc302056280" localSheetId="14">'13'!$A$1</definedName>
    <definedName name="_xlnm.Print_Area" localSheetId="0">'0'!$A$1:$O$29</definedName>
    <definedName name="_xlnm.Print_Area" localSheetId="1">'1'!$A$1:$T$45</definedName>
    <definedName name="_xlnm.Print_Area" localSheetId="11">'10'!$A$1:$L$43</definedName>
    <definedName name="_xlnm.Print_Area" localSheetId="12">'11'!$A$1:$H$33</definedName>
    <definedName name="_xlnm.Print_Area" localSheetId="13">'12'!$A$1:$J$41</definedName>
    <definedName name="_xlnm.Print_Area" localSheetId="14">'13'!$A$1:$N$33</definedName>
    <definedName name="_xlnm.Print_Area" localSheetId="15">'14'!$A$1:$J$26</definedName>
    <definedName name="_xlnm.Print_Area" localSheetId="2">'2'!$A$1:$U$27</definedName>
    <definedName name="_xlnm.Print_Area" localSheetId="3">'3'!$A$1:$AC$27</definedName>
    <definedName name="_xlnm.Print_Area" localSheetId="4">'3А'!$A$1:$BR$29</definedName>
    <definedName name="_xlnm.Print_Area" localSheetId="5">'4'!$A$1:$R$41</definedName>
    <definedName name="_xlnm.Print_Area" localSheetId="6">'5'!$A$1:$E$64</definedName>
    <definedName name="_xlnm.Print_Area" localSheetId="7">'6'!$A$1:$K$26</definedName>
    <definedName name="_xlnm.Print_Area" localSheetId="8">'7'!$A$1:$I$31</definedName>
    <definedName name="_xlnm.Print_Area" localSheetId="9">'8'!$A$1:$I$38</definedName>
    <definedName name="_xlnm.Print_Area" localSheetId="10">'9'!$A$1:$N$27</definedName>
    <definedName name="_xlnm.Print_Area" localSheetId="16">'КОНТРОЛЬ'!$A$1:$V$24</definedName>
    <definedName name="_xlnm.Print_Area" localSheetId="17">'ОШ-1 ОШ-5'!$A$1:$AC$25</definedName>
  </definedNames>
  <calcPr fullCalcOnLoad="1"/>
</workbook>
</file>

<file path=xl/comments18.xml><?xml version="1.0" encoding="utf-8"?>
<comments xmlns="http://schemas.openxmlformats.org/spreadsheetml/2006/main">
  <authors>
    <author>merzlyakova</author>
  </authors>
  <commentList>
    <comment ref="L1" authorId="0">
      <text>
        <r>
          <rPr>
            <b/>
            <sz val="8"/>
            <rFont val="Tahoma"/>
            <family val="2"/>
          </rPr>
          <t>Все учреждения Хабаровского края подключены к сети Интернет через ХКОИС.
Ответ «да», даже в случае временного отсутствия услуги.</t>
        </r>
      </text>
    </comment>
    <comment ref="M1" authorId="0">
      <text>
        <r>
          <rPr>
            <b/>
            <sz val="8"/>
            <rFont val="Tahoma"/>
            <family val="2"/>
          </rPr>
          <t>У абонентов ХКОИС данный вид связи не используется.</t>
        </r>
        <r>
          <rPr>
            <sz val="8"/>
            <rFont val="Tahoma"/>
            <family val="2"/>
          </rPr>
          <t xml:space="preserve">
</t>
        </r>
      </text>
    </comment>
    <comment ref="N1" authorId="0">
      <text>
        <r>
          <rPr>
            <b/>
            <sz val="8"/>
            <rFont val="Tahoma"/>
            <family val="2"/>
          </rPr>
          <t>Указывается при наличии соединения с сетью Интернет по наземным каналам связи с использованием проводных (ADSL) и беспроводных (радиомодем, мобильная связь) технологий.</t>
        </r>
      </text>
    </comment>
    <comment ref="O1" authorId="0">
      <text>
        <r>
          <rPr>
            <b/>
            <sz val="8"/>
            <rFont val="Tahoma"/>
            <family val="2"/>
          </rPr>
          <t>Указывается, если в учреждении установлено спутниковое оборудование для организации доступа в сеть Интернет (имеется параболическая спутниковая антенна)</t>
        </r>
        <r>
          <rPr>
            <sz val="8"/>
            <rFont val="Tahoma"/>
            <family val="2"/>
          </rPr>
          <t xml:space="preserve">
</t>
        </r>
      </text>
    </comment>
    <comment ref="P1" authorId="0">
      <text>
        <r>
          <rPr>
            <b/>
            <sz val="8"/>
            <rFont val="Tahoma"/>
            <family val="2"/>
          </rPr>
          <t>Скорость подключения к сети Интернет в большинстве образовательных учреждений края находится в диапазоне от 256 кбит/с до 1 мбит/с. 
Уточнить фактическую скорость подключения можно, обратившись в службу технической поддержки ХКОИС по тел. (4212) 733713</t>
        </r>
        <r>
          <rPr>
            <sz val="8"/>
            <rFont val="Tahoma"/>
            <family val="2"/>
          </rPr>
          <t xml:space="preserve">
</t>
        </r>
      </text>
    </comment>
    <comment ref="Y1" authorId="0">
      <text>
        <r>
          <rPr>
            <b/>
            <sz val="8"/>
            <rFont val="Tahoma"/>
            <family val="2"/>
          </rPr>
          <t>Все учреждения края имеют электронную библиотеку.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merzlyakova</author>
  </authors>
  <commentList>
    <comment ref="N3" authorId="0">
      <text>
        <r>
          <rPr>
            <b/>
            <sz val="8"/>
            <rFont val="Tahoma"/>
            <family val="2"/>
          </rPr>
          <t>У абонентов ХКОИС данный вид связи не используется.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b/>
            <sz val="8"/>
            <rFont val="Tahoma"/>
            <family val="2"/>
          </rPr>
          <t>Указывается при наличии соединения с сетью Интернет по наземным каналам связи с использованием проводных (ADSL) и беспроводных (радиомодем, мобильная связь) технологий.</t>
        </r>
      </text>
    </comment>
    <comment ref="P3" authorId="0">
      <text>
        <r>
          <rPr>
            <b/>
            <sz val="8"/>
            <rFont val="Tahoma"/>
            <family val="2"/>
          </rPr>
          <t>Указывается, если в учреждении установлено спутниковое оборудование для организации доступа в сеть Интернет (имеется параболическая спутниковая антенна)</t>
        </r>
        <r>
          <rPr>
            <sz val="8"/>
            <rFont val="Tahoma"/>
            <family val="2"/>
          </rPr>
          <t xml:space="preserve">
</t>
        </r>
      </text>
    </comment>
    <comment ref="Q3" authorId="0">
      <text>
        <r>
          <rPr>
            <b/>
            <sz val="8"/>
            <rFont val="Tahoma"/>
            <family val="2"/>
          </rPr>
          <t>Скорость подключения к сети Интернет в большинстве образовательных учреждений края находится в диапазоне от 256 кбит/с до 1 мбит/с. 
Уточнить фактическую скорость подключения можно, обратившись в службу технической поддержки ХКОИС по тел. (4212) 733713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merzlyakova</author>
  </authors>
  <commentList>
    <comment ref="N3" authorId="0">
      <text>
        <r>
          <rPr>
            <b/>
            <sz val="8"/>
            <rFont val="Tahoma"/>
            <family val="2"/>
          </rPr>
          <t>У абонентов ХКОИС данный вид связи не используется.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b/>
            <sz val="8"/>
            <rFont val="Tahoma"/>
            <family val="2"/>
          </rPr>
          <t>Указывается при наличии соединения с сетью Интернет по наземным каналам связи с использованием проводных (ADSL) и беспроводных (радиомодем, мобильная связь) технологий.</t>
        </r>
      </text>
    </comment>
    <comment ref="P3" authorId="0">
      <text>
        <r>
          <rPr>
            <b/>
            <sz val="8"/>
            <rFont val="Tahoma"/>
            <family val="2"/>
          </rPr>
          <t>Указывается, если в учреждении установлено спутниковое оборудование для организации доступа в сеть Интернет (имеется параболическая спутниковая антенна)</t>
        </r>
        <r>
          <rPr>
            <sz val="8"/>
            <rFont val="Tahoma"/>
            <family val="2"/>
          </rPr>
          <t xml:space="preserve">
</t>
        </r>
      </text>
    </comment>
    <comment ref="Q3" authorId="0">
      <text>
        <r>
          <rPr>
            <b/>
            <sz val="8"/>
            <rFont val="Tahoma"/>
            <family val="2"/>
          </rPr>
          <t>Скорость подключения к сети Интернет в большинстве образовательных учреждений края находится в диапазоне от 256 кбит/с до 1 мбит/с. 
Уточнить фактическую скорость подключения можно, обратившись в службу технической поддержки ХКОИС по тел. (4212) 733713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<sst xmlns="http://schemas.openxmlformats.org/spreadsheetml/2006/main" count="873" uniqueCount="572">
  <si>
    <t>Интер 1</t>
  </si>
  <si>
    <t>Интер 2</t>
  </si>
  <si>
    <t>Интер 3</t>
  </si>
  <si>
    <t>сумма</t>
  </si>
  <si>
    <t>не в ЛВС</t>
  </si>
  <si>
    <t>не в Интер</t>
  </si>
  <si>
    <t>7+8=</t>
  </si>
  <si>
    <t>не учебные</t>
  </si>
  <si>
    <t>ст.12</t>
  </si>
  <si>
    <t>из т.6</t>
  </si>
  <si>
    <t>(10+13)-(12+14)=</t>
  </si>
  <si>
    <t>из т.3</t>
  </si>
  <si>
    <t>анализ представленной информации в разрезе края позволит установить объективную картину обеспеченности преподавания информатики и других учебных дисциплин компьютерной техникой</t>
  </si>
  <si>
    <t>п/п</t>
  </si>
  <si>
    <t>Тип компьютерной техники                           (количество рабочих мест)</t>
  </si>
  <si>
    <t>ПК на основе двухъядерного процессора с тактовой частотой</t>
  </si>
  <si>
    <t>ПК на основе процессора с тактовой частотой</t>
  </si>
  <si>
    <t>2,0 ГГц  и выше</t>
  </si>
  <si>
    <t>ниже 2,0 ГГц</t>
  </si>
  <si>
    <t>3,0 ГГц  и выше</t>
  </si>
  <si>
    <t>ниже  800 МГц</t>
  </si>
  <si>
    <t>Количество компьютерных классов, имеющих ЛВС /  в них рабочих мест, включенных в ЛВС</t>
  </si>
  <si>
    <t>Количество ПК, приобретенных и установленных в прошедшем учебном году</t>
  </si>
  <si>
    <r>
      <t xml:space="preserve"> (</t>
    </r>
    <r>
      <rPr>
        <i/>
        <sz val="10"/>
        <color indexed="8"/>
        <rFont val="Arial Narrow"/>
        <family val="2"/>
      </rPr>
      <t>в том числе учреждения, реализующие программы общего образования  по  информатике и ИКТ в соответствии с учебными планами общеобразовательных учреждений – специальные (коррекционные) общеобразовательные учреждения,   учреждения дополнительного образования детей; вечерние (сменные) образовательные учреждения)</t>
    </r>
  </si>
  <si>
    <r>
      <t xml:space="preserve">3,0 ГГц  </t>
    </r>
    <r>
      <rPr>
        <u val="single"/>
        <sz val="10"/>
        <color indexed="8"/>
        <rFont val="Arial Narrow"/>
        <family val="2"/>
      </rPr>
      <t>&gt;</t>
    </r>
    <r>
      <rPr>
        <sz val="10"/>
        <color indexed="8"/>
        <rFont val="Arial Narrow"/>
        <family val="2"/>
      </rPr>
      <t xml:space="preserve">  2,0 ГГц</t>
    </r>
  </si>
  <si>
    <r>
      <t xml:space="preserve">2,0 ГГц  </t>
    </r>
    <r>
      <rPr>
        <u val="single"/>
        <sz val="10"/>
        <color indexed="8"/>
        <rFont val="Arial Narrow"/>
        <family val="2"/>
      </rPr>
      <t>&gt;</t>
    </r>
    <r>
      <rPr>
        <sz val="10"/>
        <color indexed="8"/>
        <rFont val="Arial Narrow"/>
        <family val="2"/>
      </rPr>
      <t xml:space="preserve">  1,0 ГГц</t>
    </r>
  </si>
  <si>
    <r>
      <t xml:space="preserve">1,0 Ггц  </t>
    </r>
    <r>
      <rPr>
        <u val="single"/>
        <sz val="10"/>
        <color indexed="8"/>
        <rFont val="Arial Narrow"/>
        <family val="2"/>
      </rPr>
      <t>&gt;</t>
    </r>
    <r>
      <rPr>
        <sz val="10"/>
        <color indexed="8"/>
        <rFont val="Arial Narrow"/>
        <family val="2"/>
      </rPr>
      <t xml:space="preserve">  800 МГц</t>
    </r>
  </si>
  <si>
    <t>КОНТРОЛЬ ДАННЫХ</t>
  </si>
  <si>
    <t>Сведения об учебной компьютерной технике, списанной или находящейся в процессе списания, в выше приведенную таблицу не включаются.</t>
  </si>
  <si>
    <t>Полное наименование образовательного учреждения</t>
  </si>
  <si>
    <t>Основного общего образования</t>
  </si>
  <si>
    <t>Начального общего образования</t>
  </si>
  <si>
    <t>ИТОГО в общеобразовательных  учреждениях:</t>
  </si>
  <si>
    <t xml:space="preserve"> - в средних:</t>
  </si>
  <si>
    <t xml:space="preserve"> - в начальных:</t>
  </si>
  <si>
    <t xml:space="preserve"> - в основных:</t>
  </si>
  <si>
    <t>Количество общеобразовательных школ, имеющих компьютерные классы, в составе не менее семи ПК:</t>
  </si>
  <si>
    <t xml:space="preserve"> - средних:</t>
  </si>
  <si>
    <t xml:space="preserve"> - основных:</t>
  </si>
  <si>
    <t xml:space="preserve"> - начальных:</t>
  </si>
  <si>
    <t>Количество общеобразовательных школ, имеющих компьютерные классы, в составе не менее семи ПК, работающих в единой ЛВС:</t>
  </si>
  <si>
    <t>Оснащенность классных комнат</t>
  </si>
  <si>
    <t>Количество  ПК,  включенных в ЛВС  учреждения</t>
  </si>
  <si>
    <t>Количество ПК, приобретенных и     установленных в прошедшем  учебном году</t>
  </si>
  <si>
    <t>В таблицу необходимо включить ПК, установленные на рабочих местах учителей-предметников в предметных кабинетах, в том числе АРМы поставленные в рамках:</t>
  </si>
  <si>
    <t>- федерального проекта ИСО;</t>
  </si>
  <si>
    <t>- краевого проекта оснащения общеобразовательных учреждений интерактивными комплектами;</t>
  </si>
  <si>
    <t>- проекта «Дистанционное образование детей-инвалидов»;</t>
  </si>
  <si>
    <t xml:space="preserve">*) АРМы ПП (педагогов-предметников) и СП (сетевых педагогов) поставленные в рамках проекта «Дистанционное образование детей-инвалидов». </t>
  </si>
  <si>
    <t>Оснащенность компьютерным оборудованием рабочих мест сотрудников</t>
  </si>
  <si>
    <t>директора</t>
  </si>
  <si>
    <t>секретаря</t>
  </si>
  <si>
    <t>библиотекаря</t>
  </si>
  <si>
    <t>бухгалтеров</t>
  </si>
  <si>
    <t>других сотрудников</t>
  </si>
  <si>
    <t>ИТОГО</t>
  </si>
  <si>
    <t>Количество  ПК, подключенных к сети Интернет</t>
  </si>
  <si>
    <t>Количество  ПК,  включенных  в ЛВС  учреждения</t>
  </si>
  <si>
    <t>Количество  мультимедийных  проекторов / в т.ч. в компьютерном классе</t>
  </si>
  <si>
    <t>Состав локальной сети общеобразовательного учреждения – количество рабочих мест по структурным подразделениям  учреждения в ЛВС</t>
  </si>
  <si>
    <t>администрация</t>
  </si>
  <si>
    <t>учительская</t>
  </si>
  <si>
    <t>библиотека</t>
  </si>
  <si>
    <t>компьютерные классы</t>
  </si>
  <si>
    <t>другие</t>
  </si>
  <si>
    <t>Наличие ЛВС учреждения (1 / 0)</t>
  </si>
  <si>
    <t>цифры должны совпадать!</t>
  </si>
  <si>
    <t>Количество  рабочих мест  ЛВС, подключенных к сети Интернет</t>
  </si>
  <si>
    <t>Количество  учебных рабочих мест в ЛВС учреждения</t>
  </si>
  <si>
    <t>Общее количество ПК,  не включенных   в ЛВС учреждения</t>
  </si>
  <si>
    <t>Количество учебных  ПК, не включенных  в ЛВС  учреждения</t>
  </si>
  <si>
    <t xml:space="preserve">В столбце 3  проставляется «1»  - при наличии ЛВС, объединяющей персональные компьютеры различных структурных подразделений учреждений (автоматизированные рабочие места администрации, секретаря, библиотекаря, компьютерный класс и др.), «0»  - при ее отсутствии.  </t>
  </si>
  <si>
    <t>Обращаем внимание, что сумма столбцов 10 и 13 = общее количество ПК учреждения.</t>
  </si>
  <si>
    <t>5. Сведения об изменении учебного компьютерного парка в общеобразовательных учреждениях</t>
  </si>
  <si>
    <t xml:space="preserve">(анализ представленной информации позволит установить соотношение темпов старения учебной компьютерной техники и темпов ее обновления, обосновать необходимость реализации целевых краевых проектов и участие края в федеральных целевых проектах) </t>
  </si>
  <si>
    <t xml:space="preserve">в каких образовательных учреждениях (с указанием количества по каждому): </t>
  </si>
  <si>
    <t>Списано</t>
  </si>
  <si>
    <t>в компьютерном классе</t>
  </si>
  <si>
    <t>в учебных кабинетах, включая АРМы учителей-предметников</t>
  </si>
  <si>
    <t>на АРМах сотрудников учреждения</t>
  </si>
  <si>
    <t xml:space="preserve">Находится в процессе списания в настоящее время:  </t>
  </si>
  <si>
    <t>Источник финансирования</t>
  </si>
  <si>
    <t>План *) (тыс. рублей)</t>
  </si>
  <si>
    <t>Факт (тыс. рублей)</t>
  </si>
  <si>
    <t>Наименование и количество единиц оборудования</t>
  </si>
  <si>
    <t>Муниципальный бюджет</t>
  </si>
  <si>
    <t xml:space="preserve">Средства субвенций на реализацию общеобразовательных программ  </t>
  </si>
  <si>
    <t>Спонсорские средства</t>
  </si>
  <si>
    <t>ИТОГО на муниципальном уровне</t>
  </si>
  <si>
    <t>Краевой бюджет</t>
  </si>
  <si>
    <t xml:space="preserve">Федеральный бюджет </t>
  </si>
  <si>
    <t>ВСЕГО</t>
  </si>
  <si>
    <t>количество единиц компьютерной техники:</t>
  </si>
  <si>
    <t xml:space="preserve">Количество ПК в учреждении </t>
  </si>
  <si>
    <t>Количество ПК в учреждении, на которых установлено свободное программное обеспечение</t>
  </si>
  <si>
    <t>всего</t>
  </si>
  <si>
    <t>в т.ч. учебных</t>
  </si>
  <si>
    <t>В столбце 4 указывается общее количество учебных компьютерных мест, приведенных в таблицах разделов 1, 2 (все учебные ПК учреждения).</t>
  </si>
  <si>
    <t>Общее количество ПК соотнести с таблицей раздела 4.</t>
  </si>
  <si>
    <t>из таб. 4</t>
  </si>
  <si>
    <t>всего ПК</t>
  </si>
  <si>
    <t>все ПК в ЛВС + все ПК не в ЛВС</t>
  </si>
  <si>
    <t>учебные ПК в ЛВС + учебные ПК не в ЛВС</t>
  </si>
  <si>
    <t>учебные ПК</t>
  </si>
  <si>
    <t>Цифры в ячейках одного цвета должны быть одинаковыми</t>
  </si>
  <si>
    <t>всего учебных ПК</t>
  </si>
  <si>
    <t>ЛВС таб 1</t>
  </si>
  <si>
    <t>ПК из комп кл в ЛВС</t>
  </si>
  <si>
    <t>ЛВС таб 2</t>
  </si>
  <si>
    <t>ПК из предм каб в ЛВС</t>
  </si>
  <si>
    <t>ЛВС таб  3</t>
  </si>
  <si>
    <t>ПК другие в ЛВС</t>
  </si>
  <si>
    <t>в ЛВС школы (таб 4)</t>
  </si>
  <si>
    <t>всего  в ЛВС  учреждения</t>
  </si>
  <si>
    <t>ПК 1-3 таб</t>
  </si>
  <si>
    <t>ПК 4 таб</t>
  </si>
  <si>
    <t xml:space="preserve">ПК 6 таб </t>
  </si>
  <si>
    <t>таб 1</t>
  </si>
  <si>
    <t>таб 2</t>
  </si>
  <si>
    <t>ПК из предм каб в Интерн</t>
  </si>
  <si>
    <t>ПК другие в Интерн</t>
  </si>
  <si>
    <t>всего ПК в Интернете</t>
  </si>
  <si>
    <t>ПК из ЛВС в Интер (таб 4)</t>
  </si>
  <si>
    <t>ПК из комп кл в Интерн</t>
  </si>
  <si>
    <t>Кол-во ПК в Интернет из ЛВС школы меньше либо равно кол-ву всех ПК в Интернет</t>
  </si>
  <si>
    <t>7. Сведения о внедрении информационных систем управления деятельностью учреждений</t>
  </si>
  <si>
    <t>(анализ представленной информации в разрезе края позволит установить состояние внедрения и использования информационных систем управления деятельностью учреждения)</t>
  </si>
  <si>
    <t>Официальный адрес школьного сайта, размещенного в сети Интернет</t>
  </si>
  <si>
    <t>Расходы на сайт (руб.)</t>
  </si>
  <si>
    <t>Официальный адрес эл.почты учреждения</t>
  </si>
  <si>
    <t xml:space="preserve">Динамических сайтов - </t>
  </si>
  <si>
    <t xml:space="preserve">Статических сайтов - </t>
  </si>
  <si>
    <t>Соответствует Федеральному закону от 08 ноября 2010 года № 293-ФЗ</t>
  </si>
  <si>
    <t>Соответствуют ФЗ</t>
  </si>
  <si>
    <t>Не соответствуют ФЗ</t>
  </si>
  <si>
    <t>1. Работники аппарата (муниципальные служащие)</t>
  </si>
  <si>
    <t>Итого по строкам 1, 2</t>
  </si>
  <si>
    <t>ВСЕГО (по всем сотрудникам)</t>
  </si>
  <si>
    <t>Наименование группы сотрудников</t>
  </si>
  <si>
    <r>
      <t xml:space="preserve">2. Специалисты, обслуживающие деятельность муниципального органа управления образованием (не являются муниципальными служащими) </t>
    </r>
    <r>
      <rPr>
        <vertAlign val="superscript"/>
        <sz val="10"/>
        <color indexed="8"/>
        <rFont val="Arial Narrow"/>
        <family val="2"/>
      </rPr>
      <t>*)</t>
    </r>
  </si>
  <si>
    <r>
      <t xml:space="preserve">3. Специалисты централизованной бухгалтерии (не являются муниципальными служащими) </t>
    </r>
    <r>
      <rPr>
        <vertAlign val="superscript"/>
        <sz val="10"/>
        <color indexed="8"/>
        <rFont val="Arial Narrow"/>
        <family val="2"/>
      </rPr>
      <t>**)</t>
    </r>
  </si>
  <si>
    <r>
      <t xml:space="preserve">4. Сотрудники муниципальной методической службы (не являются муниципальными служащими) </t>
    </r>
    <r>
      <rPr>
        <vertAlign val="superscript"/>
        <sz val="10"/>
        <color indexed="8"/>
        <rFont val="Arial Narrow"/>
        <family val="2"/>
      </rPr>
      <t>***)</t>
    </r>
  </si>
  <si>
    <t>Количество штатных сотрудников</t>
  </si>
  <si>
    <t>Количество мобильных ПК</t>
  </si>
  <si>
    <t>ЛВС органа местного самоуправления, осуществляющего  управление в сфере образования:</t>
  </si>
  <si>
    <t>Количество  ПК сотрудников,  подключенных к сети Интернет</t>
  </si>
  <si>
    <t>Количество ПК сотрудников, подключенных к   ЛВС</t>
  </si>
  <si>
    <t>Количество ПК, установленных на рабочих местах специалистов</t>
  </si>
  <si>
    <t>Описание (количество сетей, группы пользователей, решаемые задачи):</t>
  </si>
  <si>
    <t xml:space="preserve">Количество серверов - </t>
  </si>
  <si>
    <t>Наличие серверной (есть, нет):</t>
  </si>
  <si>
    <t xml:space="preserve">Количество специалистов, обслуживающих ЛВС - </t>
  </si>
  <si>
    <t xml:space="preserve"> , в том числе штатных - </t>
  </si>
  <si>
    <t xml:space="preserve">Адрес официальной электронной почты: </t>
  </si>
  <si>
    <t xml:space="preserve">Адрес официального сайта: </t>
  </si>
  <si>
    <t xml:space="preserve">Увеличено количество пользователей ЛВС за отчетный период - </t>
  </si>
  <si>
    <t xml:space="preserve">Израсходовано на оборудование ЛВС (тыс. рублей): </t>
  </si>
  <si>
    <t>Средняя  учебная загрузка компьютерных  классов / в том числе обязательных часов по  информатике и ИКТ (часов в неделю)</t>
  </si>
  <si>
    <t>(анализ представленной информации позволит установить объективную картину завершения перехода общеобразовательных учреждений края на изучение дисциплины «Информатики и ИКТ» в соответствии с новым БУПом)</t>
  </si>
  <si>
    <t>- наличие дисциплины «Информатика и ИКТ» в учебном плане общеобразовательных учреждений как самостоятельной учебной дисциплины:</t>
  </si>
  <si>
    <t xml:space="preserve">среднего (полного) общего образования (количество учреждений) </t>
  </si>
  <si>
    <t xml:space="preserve">основного общего образования  (количество учреждений) </t>
  </si>
  <si>
    <t xml:space="preserve">начального общего образования  (количество учреждений) </t>
  </si>
  <si>
    <t>в том числе:</t>
  </si>
  <si>
    <t>Классы</t>
  </si>
  <si>
    <t>Количество учреждений / в них классов,  имеющих дисциплину «Информатика и ИКТ»  в учебном плане</t>
  </si>
  <si>
    <t>начального общего образования</t>
  </si>
  <si>
    <t>основного общего образования</t>
  </si>
  <si>
    <t>среднего (полного) общего образования</t>
  </si>
  <si>
    <r>
      <t xml:space="preserve"> -  по каким причинам  дисциплина «Информатика и ИКТ» не включена в учебный план отдельных учреждений основного общего, среднего (полного) общего образования </t>
    </r>
    <r>
      <rPr>
        <b/>
        <i/>
        <sz val="10"/>
        <color indexed="8"/>
        <rFont val="Arial Narrow"/>
        <family val="2"/>
      </rPr>
      <t>на средней ступени обучения</t>
    </r>
    <r>
      <rPr>
        <sz val="10"/>
        <color indexed="8"/>
        <rFont val="Arial Narrow"/>
        <family val="2"/>
      </rPr>
      <t xml:space="preserve"> (указать учреждения) </t>
    </r>
  </si>
  <si>
    <r>
      <t xml:space="preserve"> -  по каким причинам  дисциплина «Информатика и ИКТ» не включена в учебный план отдельных учреждений среднего (полного) общего образования </t>
    </r>
    <r>
      <rPr>
        <b/>
        <i/>
        <sz val="10"/>
        <color indexed="8"/>
        <rFont val="Arial Narrow"/>
        <family val="2"/>
      </rPr>
      <t>на старшей ступени обучения</t>
    </r>
    <r>
      <rPr>
        <sz val="10"/>
        <color indexed="8"/>
        <rFont val="Arial Narrow"/>
        <family val="2"/>
      </rPr>
      <t xml:space="preserve"> (указать учреждения)</t>
    </r>
  </si>
  <si>
    <t xml:space="preserve"> - количество учреждений основного общего, среднего (полного) общего образования, в которых дисциплина «Информатика и ИКТ» не изучается (указать учреждения, классы и причины)</t>
  </si>
  <si>
    <t>Количество учреждений / в них классов, реализующих модуль (классов всего)</t>
  </si>
  <si>
    <t>ИТОГО:</t>
  </si>
  <si>
    <t xml:space="preserve"> - количество общеобразовательных учреждений, реализующих учебную программу предмета «Технология» в 3-4 классах, включая учебный модуль «Практика работы на компьютере»:  </t>
  </si>
  <si>
    <t xml:space="preserve">11. Сведения о кадровом обеспечении учебной дисциплины «Информатика и ИКТ» </t>
  </si>
  <si>
    <t>(анализ данной информации позволит спланировать соответствующее количество курсовых мероприятий для учителей информатики при ХК ИППК ПК и его филиале)</t>
  </si>
  <si>
    <t>Повышение квалификации учителей, преподающих  информатику и ИКТ</t>
  </si>
  <si>
    <t>(предметная направленность – информатика)</t>
  </si>
  <si>
    <t>Количество учителей, прошедших курсовую подготовку</t>
  </si>
  <si>
    <t>2009 г.</t>
  </si>
  <si>
    <t>2010 г.</t>
  </si>
  <si>
    <t>За 5 лет</t>
  </si>
  <si>
    <t>2011 г.</t>
  </si>
  <si>
    <t xml:space="preserve">Стажировки  </t>
  </si>
  <si>
    <t>учителей других предметов</t>
  </si>
  <si>
    <t>совместителей</t>
  </si>
  <si>
    <t>2012 г.</t>
  </si>
  <si>
    <t xml:space="preserve"> учителей математики и / или физики</t>
  </si>
  <si>
    <t>в том числе</t>
  </si>
  <si>
    <t xml:space="preserve">Количество учителей, преподающих информатику и ИКТ (как самостоятельную учебную дисциплину, не включая учителей начальных классов) -  </t>
  </si>
  <si>
    <t xml:space="preserve"> - учителей информатики</t>
  </si>
  <si>
    <t xml:space="preserve"> - учителей математики и / или физики</t>
  </si>
  <si>
    <t xml:space="preserve"> - учителей других предметов</t>
  </si>
  <si>
    <t xml:space="preserve"> - совместителей</t>
  </si>
  <si>
    <t xml:space="preserve">Количество молодых специалистов  из общего числа учителей, преподающих информатику и ИКТ - </t>
  </si>
  <si>
    <t xml:space="preserve">12. Сведения о прохождении повышения квалификации педагогическими  работниками образовательных учреждений по программам в области информационно-коммуникационной (ИКТ) компетентности </t>
  </si>
  <si>
    <t xml:space="preserve"> (анализ данной информации позволит установить объективную картину об уровне обученности педагогических работников края в области ИКТ и организовать дальнейшее  обучение)</t>
  </si>
  <si>
    <t>В число прошедших обучение по программам в области ИКТ-компетентности необходимо включать:</t>
  </si>
  <si>
    <t>Категория работников системы общего образования</t>
  </si>
  <si>
    <t>Всего</t>
  </si>
  <si>
    <t>Количество работников системы общего образования, обученных по программам базовой ИКТ компетентности</t>
  </si>
  <si>
    <t>2009г</t>
  </si>
  <si>
    <t>2010г</t>
  </si>
  <si>
    <t>всего за 5 лет</t>
  </si>
  <si>
    <t>кол-во</t>
  </si>
  <si>
    <t>% ***)</t>
  </si>
  <si>
    <t>1. В общеобразовательных школах (школах-интернатах):</t>
  </si>
  <si>
    <t>Директора, заместители директоров</t>
  </si>
  <si>
    <t>Педагогические работники *)</t>
  </si>
  <si>
    <t>Всего в общеобразовательных школах</t>
  </si>
  <si>
    <t>2. В коррекционных общеобразовательных школах, школах-интернатах:</t>
  </si>
  <si>
    <t>Всего в общеобразовательных коррекционных школах, школах-интернатах:</t>
  </si>
  <si>
    <t>3. В других образовательных учреждениях:</t>
  </si>
  <si>
    <t xml:space="preserve">3.1. В вечерних (сменных) общеобразовательных учреждениях </t>
  </si>
  <si>
    <t>3.2. В детских домах</t>
  </si>
  <si>
    <t>3.3. В межшкольных учебных комбинатах</t>
  </si>
  <si>
    <t xml:space="preserve">3.4. В методических кабинетах </t>
  </si>
  <si>
    <t>Педагогические работники **)</t>
  </si>
  <si>
    <t>Всего в других учреждениях:</t>
  </si>
  <si>
    <t>ИТОГО педагогических работников:</t>
  </si>
  <si>
    <t>4. Работники органа управления образованием (аппарат)</t>
  </si>
  <si>
    <t>Руководящие</t>
  </si>
  <si>
    <t>Специалисты</t>
  </si>
  <si>
    <t>Всего работников аппарата:</t>
  </si>
  <si>
    <t>По каждой строке указывать количество работников без совместителей.</t>
  </si>
  <si>
    <t>Сотрудник считается прошедшим обучение по программам базовой ИКТ компетентности, если он имеет документ государственного образца, подтверждающий повышение квалификации в области ИКТ.</t>
  </si>
  <si>
    <t>*) Педагогические работники – учителя, узкие специалисты, воспитатели, тьюторы, мастера, др.</t>
  </si>
  <si>
    <t>**) Педагогические работники – методисты.</t>
  </si>
  <si>
    <t>***) Процент рассчитывается к общему  числу работников, указанной категории (столбец 2 «Всего» таблицы).</t>
  </si>
  <si>
    <t>2011г</t>
  </si>
  <si>
    <t xml:space="preserve">М.П.                        </t>
  </si>
  <si>
    <t>ИНФОРМАТИЗАЦИЯ ОБРАЗОВАНИЯ</t>
  </si>
  <si>
    <t>Вопросы к собеседованию</t>
  </si>
  <si>
    <t>8. Сведения о сайтах учреждений</t>
  </si>
  <si>
    <t>11. Сведения о кадровом обеспечении учебной дисциплины «Информатика и ИКТ»</t>
  </si>
  <si>
    <t>12. Сведения о прохождении повышения квалификации педагогическими  работниками образовательных учреждений по программам в области информационно-коммуникационной (ИКТ) компетентности</t>
  </si>
  <si>
    <t xml:space="preserve">Руководитель </t>
  </si>
  <si>
    <t>(Ф.И.О.)</t>
  </si>
  <si>
    <t>(подпись)</t>
  </si>
  <si>
    <t xml:space="preserve">Исполнитель </t>
  </si>
  <si>
    <t xml:space="preserve">телефон </t>
  </si>
  <si>
    <t>ИТОГО в вечерних (сменных) общеобразовательных учреждениях:</t>
  </si>
  <si>
    <t>ВСЕГО:</t>
  </si>
  <si>
    <t>всего АРМов по проекту ДИ</t>
  </si>
  <si>
    <t>современные ПК</t>
  </si>
  <si>
    <t>Вечерние (сменные) общеобразовательные учреждения</t>
  </si>
  <si>
    <t>ПК в ЛВС</t>
  </si>
  <si>
    <t>Число кабинетов основ информатики и вычислительной  техники (при отсутствии таких кабинетов поставить "0") (ед.)</t>
  </si>
  <si>
    <t xml:space="preserve">   в них рабочих мест с ЭВМ (мест)</t>
  </si>
  <si>
    <t>Реализуются ли в учреждении образовательные программ с использованием дистанционных технологий (да, нет)</t>
  </si>
  <si>
    <t>Число персональных ЭВМ (ед.)</t>
  </si>
  <si>
    <t>из них: приобретенных за последний год</t>
  </si>
  <si>
    <t>таб 3</t>
  </si>
  <si>
    <t>**) ВСЕ АРМы детей-инвалидав, переданные в семьи, подключены к сети Интернет</t>
  </si>
  <si>
    <t>Количество общеобразовательных учреждений, имеющих ЛВС учреждения</t>
  </si>
  <si>
    <t>используются в учебных целях</t>
  </si>
  <si>
    <t>Число персональных ЭВМ в составе локальных вычислительных сетей (из стр. 36) (ед.)</t>
  </si>
  <si>
    <t>из них (из стр. 39): используются в учебных целях</t>
  </si>
  <si>
    <t>Число переносных компьютеров (ноутбуков, планшетов) (из стр. 36) (ед.)</t>
  </si>
  <si>
    <t>из них (из стр. 41): используются в учебных целях</t>
  </si>
  <si>
    <t>Подключено ли учреждение к сети Интернет (да, нет)</t>
  </si>
  <si>
    <t>выделенная линия (да, нет)</t>
  </si>
  <si>
    <t>спутниковое (да, нет)</t>
  </si>
  <si>
    <t>Тип подключения к сети Интернет: 
   модем (да, нет)</t>
  </si>
  <si>
    <t>от 256 кбит/с до 1 мбит/с (да, нет)</t>
  </si>
  <si>
    <t xml:space="preserve"> от 1 мбит/с до 5 мбит/с (да, нет)</t>
  </si>
  <si>
    <t>от 5 мбит/с и выше (да, нет)</t>
  </si>
  <si>
    <t>Число персональных ЭВМ, подключенных к сети Интернет (из стр. 36) (ед.)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</si>
  <si>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</si>
  <si>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</si>
  <si>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Ведется ли в учреждении электронный дневник, электронный журнал успеваемости (да, нет)</t>
  </si>
  <si>
    <t>Имеет ли учреждение электронную библиотеку (да, нет)</t>
  </si>
  <si>
    <t>учебные в ЛВС</t>
  </si>
  <si>
    <t>Две цифры должны совпадать, либо в ЛВС школы должно быть меньше</t>
  </si>
  <si>
    <r>
      <t>Количество  классных комнат,  имеющих учебное компьютерное оборудование  / в них компьютерных мест /</t>
    </r>
    <r>
      <rPr>
        <sz val="10"/>
        <color indexed="10"/>
        <rFont val="Arial Narrow"/>
        <family val="2"/>
      </rPr>
      <t xml:space="preserve"> в т.ч.</t>
    </r>
    <r>
      <rPr>
        <sz val="10"/>
        <color indexed="8"/>
        <rFont val="Arial Narrow"/>
        <family val="2"/>
      </rPr>
      <t xml:space="preserve"> АРМы ПП, СП *) / </t>
    </r>
    <r>
      <rPr>
        <sz val="10"/>
        <color indexed="10"/>
        <rFont val="Arial Narrow"/>
        <family val="2"/>
      </rPr>
      <t>в т.ч.</t>
    </r>
    <r>
      <rPr>
        <sz val="10"/>
        <color indexed="8"/>
        <rFont val="Arial Narrow"/>
        <family val="2"/>
      </rPr>
      <t xml:space="preserve"> АРМы детей-инвалидов, переданных во временное пользование в семьи</t>
    </r>
  </si>
  <si>
    <t>да</t>
  </si>
  <si>
    <t>Имеет скорость подключения к сети Интернет: от 128 кбит/с до 256 кбит/с (да, нет)</t>
  </si>
  <si>
    <t>Число учреждений, имеющих кабинеты основ информатики и вычислительной техники (ед)</t>
  </si>
  <si>
    <t>Число учреждений,  имеющих локальные вычислительные сети (ед)</t>
  </si>
  <si>
    <t>Значения (раздел 1 + раздел 2)</t>
  </si>
  <si>
    <t>из них (из стр. 51): используются в учебных целях</t>
  </si>
  <si>
    <t>Число учреждений, реализующих образовательные программы с использованием дистанционных технологий (ед)</t>
  </si>
  <si>
    <t>Число учреждений, имеющих электронную библиотеку (ед)</t>
  </si>
  <si>
    <t>Число учреждений, в которых ведет-ся электронный дневник, элек-тронный журнал успеваемости (ед)</t>
  </si>
  <si>
    <t>Число учреждений, имеющих собственный сайт в сети интернет (ед)</t>
  </si>
  <si>
    <t>Число учреждений, имеющих адреса электронной почты (ед)</t>
  </si>
  <si>
    <t xml:space="preserve">Число учреждений, подключенных к сети Интернет (ед) </t>
  </si>
  <si>
    <t>№ строки в СВ-1</t>
  </si>
  <si>
    <t>Значения (раздел 8)</t>
  </si>
  <si>
    <t>(анализ представленной информации в разрезе края позволит установить степень открытости системы общего образования)</t>
  </si>
  <si>
    <t>ПК на основе 2-х ядерного процессора с тактовой частотой</t>
  </si>
  <si>
    <r>
      <t xml:space="preserve">ПК на основе </t>
    </r>
    <r>
      <rPr>
        <b/>
        <sz val="10"/>
        <color indexed="8"/>
        <rFont val="Arial Narrow"/>
        <family val="2"/>
      </rPr>
      <t>более</t>
    </r>
    <r>
      <rPr>
        <sz val="10"/>
        <color indexed="8"/>
        <rFont val="Arial Narrow"/>
        <family val="2"/>
      </rPr>
      <t xml:space="preserve"> 2-х ядерного процессора </t>
    </r>
  </si>
  <si>
    <t>Количество компьютерных классов, подключенных к сети Интернет /  в них рабочих мест, подключенных к сети Интернет</t>
  </si>
  <si>
    <t xml:space="preserve">Количество оборудованных  кабинетов  / в них рабочих мест </t>
  </si>
  <si>
    <t>В зависимости от типа имеющейся учебной компьютерной техники в кабинете  далее сведения размещаются в столбцах 5-12. Если в кабинете рабочие места оборудованы персональными компьютерами разных типов техники, то в соответствующих столбцах указывается количество рабочих мест, однотипных по конфигурации. – Например «1 (в столбце 6), 8 (в столбце 7)».</t>
  </si>
  <si>
    <t>Количество классных комнат (всего)</t>
  </si>
  <si>
    <r>
      <t>Количество рабочих мест в компьютерных классах, с установленным ПО, обеспечивающим контентную фильтрацию</t>
    </r>
    <r>
      <rPr>
        <b/>
        <sz val="10"/>
        <color indexed="8"/>
        <rFont val="Arial Narrow"/>
        <family val="2"/>
      </rPr>
      <t>*)</t>
    </r>
  </si>
  <si>
    <t>Количество рабочих мест в классных комнатах, с установленным ПО, обеспечивающим контентную фильтрацию ***)</t>
  </si>
  <si>
    <t>Количество  ПК, подключенных к сети Интернет  / в т.ч. АРМы ПП, СП *) и детей-инвалидов**)</t>
  </si>
  <si>
    <t>анализ представленной информации в разрезе края позволит установить объективную картину обеспеченности учебного процесса средствами ИКТ</t>
  </si>
  <si>
    <t xml:space="preserve"> - проекта модернизации региональных систем.</t>
  </si>
  <si>
    <t>В зависимости от типа имеющейся учебной компьютерной техники в классных комнатах далее сведения размещаются в столбцах 8-15.</t>
  </si>
  <si>
    <t>Количество  интерактивных  проекторов / в т.ч. в компьютерном классе</t>
  </si>
  <si>
    <t>Количество интерактивных комплектов (доска + проектор)  / в т.ч. в компьютерном классе</t>
  </si>
  <si>
    <t>анализ представленной информации в разрезе края позволит установить объективную картину обеспеченности средствами  информатизации общеобразовательных учреждений</t>
  </si>
  <si>
    <t>анализ представленной информации в разрезе края позволит установить объективную картину наличия  оптимальных условий для внедрения информационно-коммуникационных технологий в различные направления деятельности общеобразовательного учреждения</t>
  </si>
  <si>
    <t>Наличие серверного оборудования в учреждении (1 / 0)</t>
  </si>
  <si>
    <t>Наличие зон WiFi в учреждении (1 / 0)</t>
  </si>
  <si>
    <t>Количество общеобразовательных учреждений, имеющих серверные в учреждениях</t>
  </si>
  <si>
    <t>классные  комнаты</t>
  </si>
  <si>
    <t>Всего  в ЛВС  учреждения</t>
  </si>
  <si>
    <t>Количество общеобразовательных учреждений, имеющих зоны WiFi  в учреждениях</t>
  </si>
  <si>
    <t>6. Сведения об общем количестве компьютеров в учреждении</t>
  </si>
  <si>
    <t>кол-во телег</t>
  </si>
  <si>
    <t>В столбце 3 указывается общее количество компьютерных мест, приведенных в таблицах разделов 1, 2, 3 (все ПК учреждения, включая ноут и нетбуки).</t>
  </si>
  <si>
    <t>не учебные нет/ноуты</t>
  </si>
  <si>
    <t>ведут эл.журнал, дневники</t>
  </si>
  <si>
    <t>из них используют как систему управления</t>
  </si>
  <si>
    <t>наименование  системы</t>
  </si>
  <si>
    <t>ИТОГО используют</t>
  </si>
  <si>
    <t>"Дневник.ру"</t>
  </si>
  <si>
    <t>"1С: Хронограф"</t>
  </si>
  <si>
    <t>другие информационные системы</t>
  </si>
  <si>
    <t>общеобразовательных учреждений</t>
  </si>
  <si>
    <t>Динамический / статический *)</t>
  </si>
  <si>
    <t>*) по результатам мониторинга</t>
  </si>
  <si>
    <t>Дата последнего мониторинга ОУО</t>
  </si>
  <si>
    <t>дневные</t>
  </si>
  <si>
    <t>вечерние</t>
  </si>
  <si>
    <t>В столбцах 4 и 5 - внесение данных через выбор из предложенного списка, при добавлении строк необходимо скопировать соответствующие ячейки</t>
  </si>
  <si>
    <t>(анализ представленной информации в разрезе края позволит установить объективную картину обеспеченности преподавания информатики и других учебных дисциплин компьютерной техникой)</t>
  </si>
  <si>
    <t>план 2013 г.-</t>
  </si>
  <si>
    <t xml:space="preserve">факт 2013 г. - </t>
  </si>
  <si>
    <t>Тип компьютерной техники                                    (количество рабочих мест)</t>
  </si>
  <si>
    <t>Данные заполняются только в Excel. Печать документа из Excel, в другие программы НЕ переносить.</t>
  </si>
  <si>
    <t>В разделах есть ФОРМУЛЫ - при добавлении строк необходимо копировать формулы в соответствующие ячейки.</t>
  </si>
  <si>
    <t>2013 г.</t>
  </si>
  <si>
    <t>2012г</t>
  </si>
  <si>
    <r>
      <t>(</t>
    </r>
    <r>
      <rPr>
        <sz val="10"/>
        <color indexed="8"/>
        <rFont val="Arial Narrow"/>
        <family val="2"/>
      </rPr>
      <t>анализ данной информации позволит установить состояние исполнения законодательства в области защиты персональных данных и планировать организационно-методические мероприятия на региональном уровне)</t>
    </r>
  </si>
  <si>
    <t>Количество ИСПДн</t>
  </si>
  <si>
    <t>средства защиты от несанкционированного доступа</t>
  </si>
  <si>
    <t>средства обеспечения безопасности межсетевого взаимодействия (межсетевые экраны)</t>
  </si>
  <si>
    <t>антивирусные средства</t>
  </si>
  <si>
    <t>Количество используемых средств защиты информации по типам:</t>
  </si>
  <si>
    <t>13. Сведения об организационно-технических мероприятиях по защите персональных данных в учреждении</t>
  </si>
  <si>
    <t xml:space="preserve">есть - </t>
  </si>
  <si>
    <t xml:space="preserve">нет - </t>
  </si>
  <si>
    <t>Модель угроз ИСПДн:</t>
  </si>
  <si>
    <t>Количество ИСПДн по классам / уровням защищенности</t>
  </si>
  <si>
    <t>В столбцах 4 и 9 - внесение данных через выбор из предложенного списка, при добавлении строк необходимо скопировать соответствующие ячейки</t>
  </si>
  <si>
    <t>днев.</t>
  </si>
  <si>
    <t>вечер.</t>
  </si>
  <si>
    <t xml:space="preserve">Имеют сайты - </t>
  </si>
  <si>
    <t xml:space="preserve">Имеют эл. почту - </t>
  </si>
  <si>
    <t>Количество образовательных школ, имеющих компьютерный класс</t>
  </si>
  <si>
    <t>ПК без детских по ДИ (переданных в семьи)</t>
  </si>
  <si>
    <t>ПК в интернет без детских</t>
  </si>
  <si>
    <t>доля современных от всех ПК</t>
  </si>
  <si>
    <t>учебные современные ПК</t>
  </si>
  <si>
    <t>доля современных учебных  ПК</t>
  </si>
  <si>
    <t>Итого по строкам 3, 4</t>
  </si>
  <si>
    <t>современные</t>
  </si>
  <si>
    <t>ПК</t>
  </si>
  <si>
    <t>чел</t>
  </si>
  <si>
    <t>соврм ПК</t>
  </si>
  <si>
    <t>в ЛВС</t>
  </si>
  <si>
    <t>в Интернет</t>
  </si>
  <si>
    <t>Сеть учреждений в 2013/2014 учебном году:</t>
  </si>
  <si>
    <t>кол-во учр</t>
  </si>
  <si>
    <t>ЛВС/Интернет</t>
  </si>
  <si>
    <t>ЛВС в комп кл.</t>
  </si>
  <si>
    <t>При необходимости добавлять / удалять строки (аналогичное количество в каждом разделе). Чтобы не сбить формулы строки вставлять щелкая по строке в середине (например в разделе № 1 по строкам -  12, 16, 20).</t>
  </si>
  <si>
    <t>Доля учр им ЛВС школы</t>
  </si>
  <si>
    <r>
      <t xml:space="preserve">Установленный формат листов, размер и цвет шрифта, заливки ячеек  </t>
    </r>
    <r>
      <rPr>
        <b/>
        <u val="single"/>
        <sz val="11"/>
        <color indexed="60"/>
        <rFont val="Arial Narrow"/>
        <family val="2"/>
      </rPr>
      <t xml:space="preserve">НЕ ИЗМЕНЯТЬ! </t>
    </r>
    <r>
      <rPr>
        <b/>
        <sz val="11"/>
        <color indexed="60"/>
        <rFont val="Arial Narrow"/>
        <family val="2"/>
      </rPr>
      <t>Печать листа - по ширине таблице, книжная ориентация. КОНТРОЛЬ ДАННЫХ и Примечание НЕ РАСПЕЧАТЫВАТЬ.</t>
    </r>
  </si>
  <si>
    <t>Акты классификации</t>
  </si>
  <si>
    <t xml:space="preserve">в том числе количество ноут и нетбуков </t>
  </si>
  <si>
    <t>из них количество ноут и нетбуков в мобильных телегах</t>
  </si>
  <si>
    <t>кол-во ноут и нетбуков</t>
  </si>
  <si>
    <t>Используют "Дневник.ру" (1 / 0)</t>
  </si>
  <si>
    <t>Используют  "1С: Хронограф" (1 / 0)</t>
  </si>
  <si>
    <t>Используют другие информационные системы (1 / 0)</t>
  </si>
  <si>
    <t>Наличие акта классификации                                        (да / нет)</t>
  </si>
  <si>
    <t>Если количество 0, то ячейка НЕ заполняется</t>
  </si>
  <si>
    <t>ПК в процессе списания</t>
  </si>
  <si>
    <t>ИТОГ по общеобр учр</t>
  </si>
  <si>
    <t>Количество планшетных компьютеров в учреждении / в т.ч. учебных</t>
  </si>
  <si>
    <t>Число учреждений, разместивших на сайте нормативно закрепленный перечень сведений о своей деятельности</t>
  </si>
  <si>
    <t xml:space="preserve">раздел 1 </t>
  </si>
  <si>
    <t>раздел 2</t>
  </si>
  <si>
    <t>Имеет ли учреждение на сайте норматино закрепленный перечень сведений о своей деятельности (да, нет)</t>
  </si>
  <si>
    <t>Тип подключения к сети Интернет: модем (да, нет)</t>
  </si>
  <si>
    <t>ВЕЧЕРНИЕ общеобразовательные учреждения</t>
  </si>
  <si>
    <t>ДНЕВНЫЕ общеобразовательные учреждения</t>
  </si>
  <si>
    <t>В столбце 5 - все ПК из предметных кабинетов, в том числе АРМы по проекту дистант инвалидов. В ст 6 - АРМы педагогов-предметников, сетевых педагогов, а такде АРМы детей, которые выбыли из проекта (т.е. детские АРМы физически находящиеся в школе). В ст. 7 - АРМы детей-инвалидов, которые отданы в семьи. Ст 6 + ст 7 = все АРМы, поставленные по проекту дистант инвалидов.</t>
  </si>
  <si>
    <t xml:space="preserve"> - обученных на краткосрочных специализированных семинарах объемом не менее 36 часов.</t>
  </si>
  <si>
    <t xml:space="preserve">Расходы на техническую защиту информации, в том числе на обеспечение защиты персональных данных (тыс. руб.)
</t>
  </si>
  <si>
    <t>Наличие модели угроз ИСПДн                                                (да / нет)</t>
  </si>
  <si>
    <t>№ строки в ОШ-1: раздел 13</t>
  </si>
  <si>
    <t>наименование  строк в формах</t>
  </si>
  <si>
    <t>№ строки в ОШ-5: раздел 7</t>
  </si>
  <si>
    <t>(муниципальное образование / краевое учреждение)</t>
  </si>
  <si>
    <t>В процессе списания</t>
  </si>
  <si>
    <t>из ст. 7, в том числе кол-во ПК у логопедов, психологов, дефектологов</t>
  </si>
  <si>
    <t>14. Сведения о реализации образовательных программ с использованием дистанционных технологий</t>
  </si>
  <si>
    <t>указать / описать другие проекты</t>
  </si>
  <si>
    <r>
      <rPr>
        <u val="single"/>
        <sz val="10"/>
        <color indexed="8"/>
        <rFont val="Arial Narrow"/>
        <family val="2"/>
      </rPr>
      <t>школьников</t>
    </r>
    <r>
      <rPr>
        <sz val="10"/>
        <color indexed="8"/>
        <rFont val="Arial Narrow"/>
        <family val="2"/>
      </rPr>
      <t xml:space="preserve"> в рамках других проектов</t>
    </r>
  </si>
  <si>
    <t>Количество детей-инвалидов, обучающихся на дому (всего)</t>
  </si>
  <si>
    <t>Количество детей-инвалидов, обучающихся на дому по общеобразовательным программам</t>
  </si>
  <si>
    <t>Количество детей-инвалидов, не имеющих медицинских противопоказаний для обучения с использованием ДОТ*)</t>
  </si>
  <si>
    <t>*) ДОТ - дистанционные образовательные технологии</t>
  </si>
  <si>
    <t>Количество детей-инвалидов, обучающихся с использованием ДОТ*)</t>
  </si>
  <si>
    <r>
      <rPr>
        <u val="single"/>
        <sz val="10"/>
        <color indexed="8"/>
        <rFont val="Arial Narrow"/>
        <family val="2"/>
      </rPr>
      <t>детей-инвалидов</t>
    </r>
    <r>
      <rPr>
        <sz val="10"/>
        <color indexed="8"/>
        <rFont val="Arial Narrow"/>
        <family val="2"/>
      </rPr>
      <t xml:space="preserve"> в рамках мероприятий дистанционного обучения детей-инвалидов</t>
    </r>
  </si>
  <si>
    <t>Дети-инвалиды, обучающиеся на дому по общеобразовательным программам</t>
  </si>
  <si>
    <t>№ строки в ОШ-1: раздел 22</t>
  </si>
  <si>
    <t>В столбцах 3, 4,  5 - внесение данных через выбор из предложенного списка, при добавлении строк необходимо скопировать соответствующие ячейки</t>
  </si>
  <si>
    <t>Численность обучающихся на дому по общеобразовательным программам</t>
  </si>
  <si>
    <t>01</t>
  </si>
  <si>
    <t>03</t>
  </si>
  <si>
    <t xml:space="preserve">№ строки в Д-4 </t>
  </si>
  <si>
    <t>05</t>
  </si>
  <si>
    <t>06</t>
  </si>
  <si>
    <t>Столбец 7 - это сумма строк 01 и 03 раздела 22 из ОШ-1 / строка 01 раздела 15 РИК-76</t>
  </si>
  <si>
    <t>№ строки в РИК-76, раздел 15</t>
  </si>
  <si>
    <t>из них (из стр. 05) обучающихся с использованием дистанционных технологий</t>
  </si>
  <si>
    <t>Значения</t>
  </si>
  <si>
    <t>ОШ-1 раздел 13 = Д-4 раздел 1 + раздел 2</t>
  </si>
  <si>
    <t>ОШ-1 раздел 22 = РИК-76 раздел 15</t>
  </si>
  <si>
    <t>ОШ-5 раздел 7 = СВ-1 раздел 8</t>
  </si>
  <si>
    <t>Столбцы 44 - 50, 53 - 54, 66 - заполняются вручную!</t>
  </si>
  <si>
    <t>Число персональных ЭВМ в составе локальных вычислительных сетей (ед.)</t>
  </si>
  <si>
    <t>из них: используются в учебных целях</t>
  </si>
  <si>
    <t>Число переносных компьютеров (ноутбуков, планшетов) (ед.)</t>
  </si>
  <si>
    <t>Число персональных ЭВМ, подключенных к сети Интернет (ед.)</t>
  </si>
  <si>
    <t>из них обучающихся с использованием дистанционных технологий</t>
  </si>
  <si>
    <t>1. Сведения о наличии учебного компьютерного оборудования в  кабинетах информатики (классы ИКТ) в образовательных учреждениях по состоянию на 05.09.2014</t>
  </si>
  <si>
    <t>2. Сведения о наличии учебного компьютерного оборудования в классных комнатах образовательных учреждений по состоянию на 05.09.2014</t>
  </si>
  <si>
    <t>3. Сведения о наличии средств информатизации в общеобразовательных учреждениях по состоянию на 05.09.2014</t>
  </si>
  <si>
    <t>4. Сведения о наличии локальных вычислительных сетей (ЛВС) в общеобразовательных учреждениях по состоянию на 05.09.2014</t>
  </si>
  <si>
    <t>9. Сведения о наличии средств информатизации в органе местного самоуправления, осуществляющего управление в сфере образования, и муниципальной  методической службе по состоянию на 05.09.2014</t>
  </si>
  <si>
    <t>Установленный формат листов, размер и цвет шрифта, заливки ячеек  НЕ ИЗМЕНЯТЬ!  Печать листа - по ширине таблице, книжная ориентация. КОНТРОЛЬ ДАННЫХ и Примечание НЕ РАСПЕЧАТЫВАТЬ.</t>
  </si>
  <si>
    <t xml:space="preserve">Установленный формат листов, размер и цвет шрифта, заливки ячеек  НЕ ИЗМЕНЯТЬ!  Печать листа - по ширине таблице, книжная ориентация. КОНТРОЛЬ ДАННЫХ и Примечание НЕ РАСПЕЧАТЫВАТЬ. </t>
  </si>
  <si>
    <t>В столбце 34 указать количество ПК, установленных на рабочих местах логопедов, психологов, дефектологов, из общего числа ПК других сотрудников (ст. 7)</t>
  </si>
  <si>
    <t>проекторы</t>
  </si>
  <si>
    <t>интерактивные проекторы</t>
  </si>
  <si>
    <t>интерактивные приставки</t>
  </si>
  <si>
    <t>Количество  интерактивных  приставок / в т.ч. в компьютерном классе</t>
  </si>
  <si>
    <t>кабинет начальной школы</t>
  </si>
  <si>
    <t>кабинет математики</t>
  </si>
  <si>
    <t>кабинет физики</t>
  </si>
  <si>
    <t>кабинет истории</t>
  </si>
  <si>
    <t>кабинет химии</t>
  </si>
  <si>
    <t>кабинет биологии</t>
  </si>
  <si>
    <t>кабинет географии</t>
  </si>
  <si>
    <t>кабинет русского языка и литературы</t>
  </si>
  <si>
    <t>кабинет иностранного языка</t>
  </si>
  <si>
    <t>актовый зал</t>
  </si>
  <si>
    <t>методический кабинет</t>
  </si>
  <si>
    <t>бибилиотека</t>
  </si>
  <si>
    <t>НШ</t>
  </si>
  <si>
    <t>АЗ</t>
  </si>
  <si>
    <t>БИБ</t>
  </si>
  <si>
    <t>УЧ</t>
  </si>
  <si>
    <t>МК</t>
  </si>
  <si>
    <t>МАТ</t>
  </si>
  <si>
    <t>ФИЗ</t>
  </si>
  <si>
    <t>ИСТ</t>
  </si>
  <si>
    <t>ХИМ</t>
  </si>
  <si>
    <t>ИН</t>
  </si>
  <si>
    <t>кабинет ОБЖ</t>
  </si>
  <si>
    <t>кабинет музыки</t>
  </si>
  <si>
    <t>кабинет черчения, ИЗО</t>
  </si>
  <si>
    <t>кабинет технологии</t>
  </si>
  <si>
    <t>В столбцах 3-7  по строке напротив каждого общеобразовательного учреждения указывается количество персональных компьютеров, установленных на рабочих местах специалистов, в столбце 8 указывается общее количество не учебной компьютерной техники учреждения. В зависимости от типа имеющейся компьютерной техники сотрудников далее сведения размещаются в столбцах 9-16.  Значения в столбцах  8 и 33 должны совпадать.</t>
  </si>
  <si>
    <r>
      <t>Примечание:</t>
    </r>
    <r>
      <rPr>
        <sz val="10"/>
        <color indexed="56"/>
        <rFont val="Arial Narrow"/>
        <family val="2"/>
      </rPr>
      <t xml:space="preserve"> </t>
    </r>
  </si>
  <si>
    <r>
      <t>Примечание:</t>
    </r>
    <r>
      <rPr>
        <sz val="11"/>
        <color indexed="56"/>
        <rFont val="Arial Narrow"/>
        <family val="2"/>
      </rPr>
      <t xml:space="preserve"> </t>
    </r>
  </si>
  <si>
    <r>
      <t>Примечание:</t>
    </r>
    <r>
      <rPr>
        <b/>
        <sz val="11"/>
        <color indexed="56"/>
        <rFont val="Arial Narrow"/>
        <family val="2"/>
      </rPr>
      <t xml:space="preserve"> </t>
    </r>
  </si>
  <si>
    <r>
      <t xml:space="preserve">*) </t>
    </r>
    <r>
      <rPr>
        <b/>
        <i/>
        <u val="single"/>
        <sz val="11"/>
        <color indexed="56"/>
        <rFont val="Arial Narrow"/>
        <family val="2"/>
      </rPr>
      <t>Дополнительно</t>
    </r>
    <r>
      <rPr>
        <b/>
        <i/>
        <sz val="11"/>
        <color indexed="56"/>
        <rFont val="Arial Narrow"/>
        <family val="2"/>
      </rPr>
      <t xml:space="preserve"> к центральзованной системе контентной фильтрации, реализуемой в ХКОИС</t>
    </r>
  </si>
  <si>
    <r>
      <t xml:space="preserve">В первой таблице в строке напротив каждого образовательного учреждения в ст. 3 указать количество компьютерных классов, в ст. 4  - общее количество рабочих мест (под компьютерным классом понимается кабинет для обучения учащихся, оборудованный компьютерной техникой </t>
    </r>
    <r>
      <rPr>
        <b/>
        <sz val="11"/>
        <color indexed="56"/>
        <rFont val="Arial Narrow"/>
        <family val="2"/>
      </rPr>
      <t>не менее пяти рабочих мест</t>
    </r>
    <r>
      <rPr>
        <sz val="11"/>
        <color indexed="56"/>
        <rFont val="Arial Narrow"/>
        <family val="2"/>
      </rPr>
      <t>) – Например в ст. 3 «1», в ст. 4 «9» (1 комп. класс с 9 ПК).</t>
    </r>
  </si>
  <si>
    <t>В столбце 2  необходимо указать все общеобразовательные учреждения (среднего (полного), основного, начального) независимо от наличия в них учебного компьютерного оборудования. Промежуточный итог указывается в специально отведенных строках по каждой группе учреждений. Нумерацию учреждений необходимо сделать сквозную.</t>
  </si>
  <si>
    <r>
      <rPr>
        <sz val="11"/>
        <color indexed="56"/>
        <rFont val="Arial Narrow"/>
        <family val="2"/>
      </rPr>
      <t xml:space="preserve">В столбцах 13-14 «Средняя  учебная загрузка компьютерных классов / в том числе обязательных часов по информатике и ИКТ (часов в неделю)» сведения указываются за 2012/2013 учебный год из паспорта кабинета информатики как среднеарифметическое двух полугодий  столбца «Всего» раздела VIII «Сведения о режиме работы кабинета» и утвержденного расписания работы кабинета. В обязательные часы по информатике и ИКТ  необходимо включить часы </t>
    </r>
    <r>
      <rPr>
        <b/>
        <sz val="11"/>
        <color indexed="56"/>
        <rFont val="Arial Narrow"/>
        <family val="2"/>
      </rPr>
      <t>учебного плана с учетом элективных и факультативных курсов</t>
    </r>
    <r>
      <rPr>
        <sz val="11"/>
        <color indexed="56"/>
        <rFont val="Arial Narrow"/>
        <family val="2"/>
      </rPr>
      <t xml:space="preserve">.  Если компьютерных классов два и более, то указывается учебная нагрузка </t>
    </r>
    <r>
      <rPr>
        <b/>
        <i/>
        <sz val="11"/>
        <color indexed="56"/>
        <rFont val="Arial Narrow"/>
        <family val="2"/>
      </rPr>
      <t xml:space="preserve">как среднеарифметическое по количеству классов.  </t>
    </r>
    <r>
      <rPr>
        <b/>
        <i/>
        <sz val="11"/>
        <color indexed="10"/>
        <rFont val="Arial Narrow"/>
        <family val="2"/>
      </rPr>
      <t xml:space="preserve">Дробную часть числа отделять от целой ЗАПЯТОЙ. </t>
    </r>
    <r>
      <rPr>
        <b/>
        <i/>
        <sz val="11"/>
        <color indexed="30"/>
        <rFont val="Arial Narrow"/>
        <family val="2"/>
      </rPr>
      <t xml:space="preserve"> </t>
    </r>
    <r>
      <rPr>
        <sz val="11"/>
        <color indexed="56"/>
        <rFont val="Arial Narrow"/>
        <family val="2"/>
      </rPr>
      <t xml:space="preserve">В строках «ИТОГО …» и «ВСЕГО» столбца 13-14 показатель считается как среднеарифметическое по количеству учреждений каждой группы и всех учреждений. </t>
    </r>
  </si>
  <si>
    <r>
      <t xml:space="preserve">***) </t>
    </r>
    <r>
      <rPr>
        <b/>
        <u val="single"/>
        <sz val="11"/>
        <color indexed="56"/>
        <rFont val="Arial Narrow"/>
        <family val="2"/>
      </rPr>
      <t>Дополнительно</t>
    </r>
    <r>
      <rPr>
        <b/>
        <sz val="11"/>
        <color indexed="56"/>
        <rFont val="Arial Narrow"/>
        <family val="2"/>
      </rPr>
      <t xml:space="preserve"> к центральзованной системе контентной фильтрации, реализуемой в ХКОИС</t>
    </r>
  </si>
  <si>
    <r>
      <t xml:space="preserve">Сведения в столбцы 3-20  включаются </t>
    </r>
    <r>
      <rPr>
        <u val="single"/>
        <sz val="11"/>
        <color indexed="56"/>
        <rFont val="Arial Narrow"/>
        <family val="2"/>
      </rPr>
      <t>без учета кабинетов информатики</t>
    </r>
    <r>
      <rPr>
        <sz val="11"/>
        <color indexed="56"/>
        <rFont val="Arial Narrow"/>
        <family val="2"/>
      </rPr>
      <t xml:space="preserve"> (классов ИКТ). </t>
    </r>
  </si>
  <si>
    <r>
      <t>В данной таблице указывается все оборудование кроме</t>
    </r>
    <r>
      <rPr>
        <u val="single"/>
        <sz val="11"/>
        <color indexed="56"/>
        <rFont val="Arial Narrow"/>
        <family val="2"/>
      </rPr>
      <t xml:space="preserve"> учебного, указанного в таблицах 1 и 2.</t>
    </r>
  </si>
  <si>
    <t xml:space="preserve">В столбцах 19-28 указывается  количество  мультимедийных и интерактивных проекторов,  интерактивных приставок и досок, планшетных компьютеров, имеющихся в образовательном учреждении, включая компьютерный класс.  </t>
  </si>
  <si>
    <t>3А. Сведения о наличии средств информатизации в общеобразовательных учреждениях по состоянию на 05.09.2014</t>
  </si>
  <si>
    <t>Количество мультимедийного и интерактивного оборудования установленного в кабинетах:</t>
  </si>
  <si>
    <t>МУЗ</t>
  </si>
  <si>
    <t>РУ</t>
  </si>
  <si>
    <t>БИО</t>
  </si>
  <si>
    <t>ГЕО</t>
  </si>
  <si>
    <t>ОБЖ</t>
  </si>
  <si>
    <t>ИЗО</t>
  </si>
  <si>
    <t>ТЕХ</t>
  </si>
  <si>
    <t>В столбцах 3-6 указывается количество оборудования по каждому кабинету</t>
  </si>
  <si>
    <t xml:space="preserve">Установленный формат листов, размер и цвет шрифта, заливки ячеек  НЕ ИЗМЕНЯТЬ!  Печать листа - по ширине таблице, альбомная ориентация. КОНТРОЛЬ ДАННЫХ и Примечание НЕ РАСПЕЧАТЫВАТЬ. </t>
  </si>
  <si>
    <t>всего проекторов</t>
  </si>
  <si>
    <t>сумма из ст. 3</t>
  </si>
  <si>
    <t>лист 3 ст. 19</t>
  </si>
  <si>
    <t>сумма из ст. 4</t>
  </si>
  <si>
    <t>лист 3 ст. 21</t>
  </si>
  <si>
    <t>сумма из ст. 5</t>
  </si>
  <si>
    <t>лист 3 ст. 23</t>
  </si>
  <si>
    <t>всего инт комплектов</t>
  </si>
  <si>
    <t>всего инт приставок</t>
  </si>
  <si>
    <t>всего инт проекторов</t>
  </si>
  <si>
    <t>сумма из ст. 6</t>
  </si>
  <si>
    <t>лист 3 ст. 25</t>
  </si>
  <si>
    <t>значения должны совпадать</t>
  </si>
  <si>
    <t>кол-во классных комнат в учреждении</t>
  </si>
  <si>
    <t>лист 2 ст.3</t>
  </si>
  <si>
    <t>ст. 7+9+11+13</t>
  </si>
  <si>
    <t>сумма  из ст 3, 4, 5, 6</t>
  </si>
  <si>
    <t>лист 2 ст. 4</t>
  </si>
  <si>
    <t>ВСЕГО мультимедийного и интерактивного оборудования в учреждении</t>
  </si>
  <si>
    <t>кол-во оборуд в др помещениях</t>
  </si>
  <si>
    <t>кол-во оснащенных классных комнат</t>
  </si>
  <si>
    <t>кол-во оборуд в кл. ком.</t>
  </si>
  <si>
    <t>Количество мультимедийного и интерактивного оборудования, указанное в листе 3, должно совпадать с количеством указывающимся на этом листе</t>
  </si>
  <si>
    <t>Наименование образовательного учреждения</t>
  </si>
  <si>
    <t>Среднего общего образования</t>
  </si>
  <si>
    <t>Списано в 2013/2014 году:</t>
  </si>
  <si>
    <t>Приобретено в 2013/2014 году по состоянию на 05.09.2014:</t>
  </si>
  <si>
    <t>*) План откорректированный по состоянию на  05.09.2014</t>
  </si>
  <si>
    <t>Сумма по договору                    (на 2014 г)</t>
  </si>
  <si>
    <t>Сумма, оплаченная по факту                      (01-06.2014)</t>
  </si>
  <si>
    <t>план 2014 г.-</t>
  </si>
  <si>
    <t xml:space="preserve">факт 2014 г. - </t>
  </si>
  <si>
    <t xml:space="preserve">10. Сведения о преподавании учебной дисциплины «Информатика и ИКТ»  в 2014/2015 учебном году </t>
  </si>
  <si>
    <r>
      <t>Примечание</t>
    </r>
    <r>
      <rPr>
        <u val="single"/>
        <sz val="11"/>
        <color indexed="56"/>
        <rFont val="Arial"/>
        <family val="2"/>
      </rPr>
      <t>:</t>
    </r>
  </si>
  <si>
    <t xml:space="preserve">Примечание: </t>
  </si>
  <si>
    <t>2013г</t>
  </si>
  <si>
    <t>2014 г.</t>
  </si>
  <si>
    <r>
      <t>Использует ли образовательное учреждение дистанционные технологии (</t>
    </r>
    <r>
      <rPr>
        <b/>
        <sz val="10"/>
        <color indexed="56"/>
        <rFont val="Arial Narrow"/>
        <family val="2"/>
      </rPr>
      <t>да / нет</t>
    </r>
    <r>
      <rPr>
        <sz val="10"/>
        <color indexed="8"/>
        <rFont val="Arial Narrow"/>
        <family val="2"/>
      </rPr>
      <t>) для обучения</t>
    </r>
  </si>
  <si>
    <t>план на 2014 г</t>
  </si>
  <si>
    <t>факт на 01.06.2014г.</t>
  </si>
  <si>
    <t>10. Сведения о преподавании учебной дисциплины «Информатика и ИКТ»  в 2014/2015 учебном году</t>
  </si>
  <si>
    <t>Площадь покрытия (кв.м.)</t>
  </si>
  <si>
    <t>Количество серверов</t>
  </si>
  <si>
    <t>Количество предметных кабинетов в ЛВС учреждения</t>
  </si>
  <si>
    <t>из учебных купленные не ранее 3-лет назад</t>
  </si>
  <si>
    <t>В столбцах 8, 9 указываются ноут и нетбуки из общего количества ноут и нетбуков, которые включены в состав мобильных телег.</t>
  </si>
  <si>
    <t xml:space="preserve">Курсовая подготовка при ХК ИРО </t>
  </si>
  <si>
    <t>Курсовая подготовка при ХК ИРО</t>
  </si>
  <si>
    <t>Формы повышения квалификации*)</t>
  </si>
  <si>
    <t>*) при обязательном наличии документа установленного образца</t>
  </si>
  <si>
    <t>Курсовая подготовка при любом другом учреждении дополнительного профессионального образования</t>
  </si>
  <si>
    <r>
      <rPr>
        <u val="single"/>
        <sz val="10"/>
        <color indexed="8"/>
        <rFont val="Arial Narrow"/>
        <family val="2"/>
      </rPr>
      <t>школьников</t>
    </r>
    <r>
      <rPr>
        <sz val="10"/>
        <color indexed="8"/>
        <rFont val="Arial Narrow"/>
        <family val="2"/>
      </rPr>
      <t xml:space="preserve"> в рамках краевого проекта дистанционного  обучения школьников</t>
    </r>
  </si>
  <si>
    <t xml:space="preserve"> - обученных в рамках краевых этапов проекта ИСО (2009-2011гг., 2012-2015гг.) на краевых семинарах в муниципальных образованиях и на базе ХК ИРО и/или при любом другом учреждении дополнительного профессионального образования;</t>
  </si>
  <si>
    <r>
      <t xml:space="preserve">Данные по повышению квалификации сотрудников заполняются исходя из фактической численности и обученности в области ИКТ </t>
    </r>
    <r>
      <rPr>
        <u val="single"/>
        <sz val="11"/>
        <color indexed="56"/>
        <rFont val="Arial Narrow"/>
        <family val="2"/>
      </rPr>
      <t>(при обязательном наличии документа установленного образца</t>
    </r>
    <r>
      <rPr>
        <sz val="11"/>
        <color indexed="56"/>
        <rFont val="Arial Narrow"/>
        <family val="2"/>
      </rPr>
      <t>):</t>
    </r>
    <r>
      <rPr>
        <b/>
        <sz val="11"/>
        <color indexed="56"/>
        <rFont val="Arial Narrow"/>
        <family val="2"/>
      </rPr>
      <t xml:space="preserve"> Каждый сотрудник считается только по одному разу. </t>
    </r>
    <r>
      <rPr>
        <sz val="11"/>
        <color indexed="56"/>
        <rFont val="Arial Narrow"/>
        <family val="2"/>
      </rPr>
      <t>Например, если сотрудник обучался в 2009 и 2012 годах, то его считаем по последнему 2012 году. Уволенные сотрудники не считаются.</t>
    </r>
  </si>
  <si>
    <t>интерактивные комплекты (на основе доски)</t>
  </si>
  <si>
    <t xml:space="preserve">Проекторы в составе интерактивных комплектов учитываются только один раз в ст. 6. </t>
  </si>
  <si>
    <t>В столбцах 5, 6 указываются ноут и нетбуки из общего количества ПК, в ст.7 указываются новые ноут и нетбуки из учебных ноут и нетбуков</t>
  </si>
  <si>
    <t>Примечание:</t>
  </si>
  <si>
    <r>
      <t xml:space="preserve">*) </t>
    </r>
    <r>
      <rPr>
        <sz val="10"/>
        <color indexed="56"/>
        <rFont val="Arial Narrow"/>
        <family val="2"/>
      </rPr>
      <t>по данной строке необходимо включить специалистов, обслуживающих деятельность муниципального органа управления образованием, за исключением водителя и сотрудников, обслуживающих здание;</t>
    </r>
  </si>
  <si>
    <r>
      <t xml:space="preserve">**)   </t>
    </r>
    <r>
      <rPr>
        <sz val="10"/>
        <color indexed="56"/>
        <rFont val="Arial Narrow"/>
        <family val="2"/>
      </rPr>
      <t xml:space="preserve">если в числе сотрудников централизованной бухгалтерии, есть специалисты, являющиеся  специалистами аппарата (муниципальными служащими), то их количество включается в строку 1;  </t>
    </r>
  </si>
  <si>
    <r>
      <t xml:space="preserve">***) </t>
    </r>
    <r>
      <rPr>
        <sz val="10"/>
        <color indexed="56"/>
        <rFont val="Arial Narrow"/>
        <family val="2"/>
      </rPr>
      <t xml:space="preserve"> если в числе сотрудников муниципальной методической службы, есть специалисты, являющиеся  специалистами аппарата (муниципальными служащими), то их количество включается в строку 1.  </t>
    </r>
  </si>
  <si>
    <r>
      <t>Примечание</t>
    </r>
    <r>
      <rPr>
        <u val="single"/>
        <sz val="10"/>
        <color indexed="56"/>
        <rFont val="Arial"/>
        <family val="2"/>
      </rPr>
      <t>:</t>
    </r>
  </si>
  <si>
    <r>
      <t>Примечание</t>
    </r>
    <r>
      <rPr>
        <u val="single"/>
        <sz val="10"/>
        <color indexed="56"/>
        <rFont val="Arial"/>
        <family val="2"/>
      </rPr>
      <t xml:space="preserve">: </t>
    </r>
  </si>
  <si>
    <t>Среднего (полного)  общего образования</t>
  </si>
  <si>
    <t>МОУ СОШ № 14</t>
  </si>
  <si>
    <t xml:space="preserve"> </t>
  </si>
  <si>
    <t>11 ПК</t>
  </si>
  <si>
    <t>1 ПК</t>
  </si>
  <si>
    <t>Мастер расписания</t>
  </si>
  <si>
    <t>http://kms-s14.ippk.ru/</t>
  </si>
  <si>
    <t>динамический</t>
  </si>
  <si>
    <t>Kna_s14@edu.27.ru</t>
  </si>
  <si>
    <t>нет</t>
  </si>
  <si>
    <t>Алешкина Г.М.</t>
  </si>
  <si>
    <t>Руденко С.В.</t>
  </si>
  <si>
    <t>53-12-65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</si>
</sst>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&quot;р.&quot;"/>
    <numFmt numFmtId="173" formatCode="0.0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u val="single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i/>
      <sz val="10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1"/>
      <color indexed="30"/>
      <name val="Arial Narrow"/>
      <family val="2"/>
    </font>
    <font>
      <b/>
      <sz val="11"/>
      <color indexed="60"/>
      <name val="Arial Narrow"/>
      <family val="2"/>
    </font>
    <font>
      <b/>
      <u val="single"/>
      <sz val="11"/>
      <color indexed="60"/>
      <name val="Arial Narrow"/>
      <family val="2"/>
    </font>
    <font>
      <b/>
      <i/>
      <sz val="11"/>
      <color indexed="10"/>
      <name val="Arial Narrow"/>
      <family val="2"/>
    </font>
    <font>
      <i/>
      <sz val="10"/>
      <name val="Arial Narrow"/>
      <family val="2"/>
    </font>
    <font>
      <sz val="10"/>
      <color indexed="56"/>
      <name val="Arial Narrow"/>
      <family val="2"/>
    </font>
    <font>
      <b/>
      <sz val="10"/>
      <color indexed="56"/>
      <name val="Arial Narrow"/>
      <family val="2"/>
    </font>
    <font>
      <sz val="11"/>
      <color indexed="56"/>
      <name val="Arial Narrow"/>
      <family val="2"/>
    </font>
    <font>
      <u val="single"/>
      <sz val="11"/>
      <color indexed="56"/>
      <name val="Arial Narrow"/>
      <family val="2"/>
    </font>
    <font>
      <b/>
      <sz val="11"/>
      <color indexed="56"/>
      <name val="Arial Narrow"/>
      <family val="2"/>
    </font>
    <font>
      <b/>
      <u val="single"/>
      <sz val="11"/>
      <color indexed="56"/>
      <name val="Arial Narrow"/>
      <family val="2"/>
    </font>
    <font>
      <b/>
      <i/>
      <u val="single"/>
      <sz val="11"/>
      <color indexed="56"/>
      <name val="Arial Narrow"/>
      <family val="2"/>
    </font>
    <font>
      <b/>
      <i/>
      <sz val="11"/>
      <color indexed="56"/>
      <name val="Arial Narrow"/>
      <family val="2"/>
    </font>
    <font>
      <u val="single"/>
      <sz val="11"/>
      <color indexed="56"/>
      <name val="Arial"/>
      <family val="2"/>
    </font>
    <font>
      <u val="single"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i/>
      <sz val="10"/>
      <color indexed="10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1"/>
      <color indexed="8"/>
      <name val="Arial Narrow"/>
      <family val="2"/>
    </font>
    <font>
      <i/>
      <sz val="11"/>
      <color indexed="8"/>
      <name val="Arial Narrow"/>
      <family val="2"/>
    </font>
    <font>
      <b/>
      <sz val="10"/>
      <color indexed="8"/>
      <name val="Calibri"/>
      <family val="2"/>
    </font>
    <font>
      <sz val="10"/>
      <color indexed="30"/>
      <name val="Arial Narrow"/>
      <family val="2"/>
    </font>
    <font>
      <i/>
      <sz val="10"/>
      <color indexed="8"/>
      <name val="Arial"/>
      <family val="2"/>
    </font>
    <font>
      <b/>
      <i/>
      <sz val="11"/>
      <color indexed="8"/>
      <name val="Calibri"/>
      <family val="2"/>
    </font>
    <font>
      <b/>
      <sz val="12"/>
      <color indexed="60"/>
      <name val="Arial Narrow"/>
      <family val="2"/>
    </font>
    <font>
      <sz val="12"/>
      <color indexed="60"/>
      <name val="Arial Narrow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sz val="12"/>
      <color indexed="8"/>
      <name val="Calibri"/>
      <family val="2"/>
    </font>
    <font>
      <i/>
      <sz val="9"/>
      <color indexed="8"/>
      <name val="Arial Narrow"/>
      <family val="2"/>
    </font>
    <font>
      <b/>
      <sz val="10"/>
      <color indexed="60"/>
      <name val="Arial Narrow"/>
      <family val="2"/>
    </font>
    <font>
      <b/>
      <sz val="10"/>
      <color indexed="10"/>
      <name val="Arial Narrow"/>
      <family val="2"/>
    </font>
    <font>
      <sz val="10"/>
      <color indexed="60"/>
      <name val="Arial Narrow"/>
      <family val="2"/>
    </font>
    <font>
      <sz val="11"/>
      <color indexed="30"/>
      <name val="Arial Narrow"/>
      <family val="2"/>
    </font>
    <font>
      <sz val="11"/>
      <name val="Calibri"/>
      <family val="2"/>
    </font>
    <font>
      <sz val="10"/>
      <color indexed="62"/>
      <name val="Arial Narrow"/>
      <family val="2"/>
    </font>
    <font>
      <b/>
      <sz val="10"/>
      <color indexed="62"/>
      <name val="Arial Narrow"/>
      <family val="2"/>
    </font>
    <font>
      <i/>
      <sz val="10"/>
      <color indexed="62"/>
      <name val="Arial Narrow"/>
      <family val="2"/>
    </font>
    <font>
      <u val="single"/>
      <sz val="10"/>
      <color indexed="56"/>
      <name val="Arial Narrow"/>
      <family val="2"/>
    </font>
    <font>
      <sz val="11"/>
      <color indexed="56"/>
      <name val="Calibri"/>
      <family val="2"/>
    </font>
    <font>
      <sz val="11"/>
      <color indexed="60"/>
      <name val="Arial Narrow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i/>
      <sz val="10"/>
      <color indexed="60"/>
      <name val="Arial Narrow"/>
      <family val="2"/>
    </font>
    <font>
      <i/>
      <sz val="11"/>
      <color indexed="60"/>
      <name val="Arial Narrow"/>
      <family val="2"/>
    </font>
    <font>
      <sz val="10"/>
      <color indexed="56"/>
      <name val="Calibri"/>
      <family val="2"/>
    </font>
    <font>
      <i/>
      <sz val="10"/>
      <color indexed="56"/>
      <name val="Arial Narrow"/>
      <family val="2"/>
    </font>
    <font>
      <b/>
      <sz val="12"/>
      <color indexed="18"/>
      <name val="Arial Narrow"/>
      <family val="2"/>
    </font>
    <font>
      <b/>
      <i/>
      <sz val="10"/>
      <color indexed="60"/>
      <name val="Arial Narrow"/>
      <family val="2"/>
    </font>
    <font>
      <vertAlign val="superscript"/>
      <sz val="10"/>
      <color indexed="56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i/>
      <sz val="10"/>
      <color rgb="FFFF0000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0"/>
      <color theme="1"/>
      <name val="Calibri"/>
      <family val="2"/>
    </font>
    <font>
      <b/>
      <sz val="10"/>
      <color rgb="FF000000"/>
      <name val="Arial Narrow"/>
      <family val="2"/>
    </font>
    <font>
      <i/>
      <sz val="10"/>
      <color rgb="FF000000"/>
      <name val="Arial Narrow"/>
      <family val="2"/>
    </font>
    <font>
      <sz val="10"/>
      <color rgb="FF0070C0"/>
      <name val="Arial Narrow"/>
      <family val="2"/>
    </font>
    <font>
      <i/>
      <sz val="10"/>
      <color theme="1"/>
      <name val="Arial"/>
      <family val="2"/>
    </font>
    <font>
      <b/>
      <i/>
      <sz val="11"/>
      <color theme="1"/>
      <name val="Calibri"/>
      <family val="2"/>
    </font>
    <font>
      <b/>
      <sz val="12"/>
      <color rgb="FFC00000"/>
      <name val="Arial Narrow"/>
      <family val="2"/>
    </font>
    <font>
      <sz val="12"/>
      <color rgb="FFC00000"/>
      <name val="Arial Narrow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 Narrow"/>
      <family val="2"/>
    </font>
    <font>
      <b/>
      <i/>
      <sz val="12"/>
      <color rgb="FF000000"/>
      <name val="Arial Narrow"/>
      <family val="2"/>
    </font>
    <font>
      <sz val="12"/>
      <color theme="1"/>
      <name val="Calibri"/>
      <family val="2"/>
    </font>
    <font>
      <i/>
      <sz val="9"/>
      <color theme="1"/>
      <name val="Arial Narrow"/>
      <family val="2"/>
    </font>
    <font>
      <b/>
      <sz val="10"/>
      <color rgb="FFC00000"/>
      <name val="Arial Narrow"/>
      <family val="2"/>
    </font>
    <font>
      <b/>
      <sz val="10"/>
      <color rgb="FFFF0000"/>
      <name val="Arial Narrow"/>
      <family val="2"/>
    </font>
    <font>
      <sz val="10"/>
      <color rgb="FFC00000"/>
      <name val="Arial Narrow"/>
      <family val="2"/>
    </font>
    <font>
      <b/>
      <sz val="11"/>
      <color rgb="FFC00000"/>
      <name val="Arial Narrow"/>
      <family val="2"/>
    </font>
    <font>
      <sz val="11"/>
      <color rgb="FF0070C0"/>
      <name val="Arial Narrow"/>
      <family val="2"/>
    </font>
    <font>
      <b/>
      <i/>
      <sz val="10"/>
      <color rgb="FF000000"/>
      <name val="Arial Narrow"/>
      <family val="2"/>
    </font>
    <font>
      <sz val="10"/>
      <color theme="4"/>
      <name val="Arial Narrow"/>
      <family val="2"/>
    </font>
    <font>
      <b/>
      <sz val="10"/>
      <color theme="4"/>
      <name val="Arial Narrow"/>
      <family val="2"/>
    </font>
    <font>
      <i/>
      <sz val="10"/>
      <color theme="4"/>
      <name val="Arial Narrow"/>
      <family val="2"/>
    </font>
    <font>
      <sz val="11"/>
      <color theme="4"/>
      <name val="Calibri"/>
      <family val="2"/>
    </font>
    <font>
      <u val="single"/>
      <sz val="10"/>
      <color rgb="FF002060"/>
      <name val="Arial Narrow"/>
      <family val="2"/>
    </font>
    <font>
      <sz val="10"/>
      <color rgb="FF002060"/>
      <name val="Arial Narrow"/>
      <family val="2"/>
    </font>
    <font>
      <sz val="11"/>
      <color rgb="FF002060"/>
      <name val="Arial Narrow"/>
      <family val="2"/>
    </font>
    <font>
      <u val="single"/>
      <sz val="11"/>
      <color rgb="FF002060"/>
      <name val="Arial Narrow"/>
      <family val="2"/>
    </font>
    <font>
      <b/>
      <u val="single"/>
      <sz val="11"/>
      <color rgb="FF002060"/>
      <name val="Arial Narrow"/>
      <family val="2"/>
    </font>
    <font>
      <sz val="11"/>
      <color rgb="FF002060"/>
      <name val="Calibri"/>
      <family val="2"/>
    </font>
    <font>
      <b/>
      <sz val="10"/>
      <color rgb="FF002060"/>
      <name val="Arial Narrow"/>
      <family val="2"/>
    </font>
    <font>
      <sz val="11"/>
      <color rgb="FFC00000"/>
      <name val="Arial Narrow"/>
      <family val="2"/>
    </font>
    <font>
      <sz val="10"/>
      <color rgb="FFC00000"/>
      <name val="Calibri"/>
      <family val="2"/>
    </font>
    <font>
      <b/>
      <sz val="10"/>
      <color rgb="FFC00000"/>
      <name val="Calibri"/>
      <family val="2"/>
    </font>
    <font>
      <sz val="11"/>
      <color rgb="FFC00000"/>
      <name val="Calibri"/>
      <family val="2"/>
    </font>
    <font>
      <i/>
      <sz val="10"/>
      <color rgb="FFC00000"/>
      <name val="Arial Narrow"/>
      <family val="2"/>
    </font>
    <font>
      <i/>
      <sz val="11"/>
      <color rgb="FFC00000"/>
      <name val="Arial Narrow"/>
      <family val="2"/>
    </font>
    <font>
      <sz val="10"/>
      <color rgb="FF002060"/>
      <name val="Calibri"/>
      <family val="2"/>
    </font>
    <font>
      <b/>
      <sz val="11"/>
      <color rgb="FF002060"/>
      <name val="Arial Narrow"/>
      <family val="2"/>
    </font>
    <font>
      <i/>
      <sz val="10"/>
      <color rgb="FF002060"/>
      <name val="Arial Narrow"/>
      <family val="2"/>
    </font>
    <font>
      <b/>
      <sz val="12"/>
      <color theme="3" tint="-0.24997000396251678"/>
      <name val="Arial Narrow"/>
      <family val="2"/>
    </font>
    <font>
      <b/>
      <i/>
      <sz val="10"/>
      <color rgb="FFC00000"/>
      <name val="Arial Narrow"/>
      <family val="2"/>
    </font>
    <font>
      <vertAlign val="superscript"/>
      <sz val="10"/>
      <color rgb="FF002060"/>
      <name val="Arial Narrow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DDDDD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1" applyNumberFormat="0" applyAlignment="0" applyProtection="0"/>
    <xf numFmtId="0" fontId="92" fillId="27" borderId="2" applyNumberFormat="0" applyAlignment="0" applyProtection="0"/>
    <xf numFmtId="0" fontId="93" fillId="27" borderId="1" applyNumberFormat="0" applyAlignment="0" applyProtection="0"/>
    <xf numFmtId="0" fontId="9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28" borderId="7" applyNumberFormat="0" applyAlignment="0" applyProtection="0"/>
    <xf numFmtId="0" fontId="100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102" fillId="0" borderId="0" applyNumberFormat="0" applyFill="0" applyBorder="0" applyAlignment="0" applyProtection="0"/>
    <xf numFmtId="0" fontId="103" fillId="30" borderId="0" applyNumberFormat="0" applyBorder="0" applyAlignment="0" applyProtection="0"/>
    <xf numFmtId="0" fontId="10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7" fillId="32" borderId="0" applyNumberFormat="0" applyBorder="0" applyAlignment="0" applyProtection="0"/>
  </cellStyleXfs>
  <cellXfs count="859">
    <xf numFmtId="0" fontId="0" fillId="0" borderId="0" xfId="0" applyFont="1" applyAlignment="1">
      <alignment/>
    </xf>
    <xf numFmtId="0" fontId="108" fillId="0" borderId="0" xfId="0" applyFont="1" applyFill="1" applyAlignment="1">
      <alignment/>
    </xf>
    <xf numFmtId="0" fontId="109" fillId="0" borderId="0" xfId="0" applyFont="1" applyFill="1" applyAlignment="1">
      <alignment/>
    </xf>
    <xf numFmtId="0" fontId="109" fillId="0" borderId="0" xfId="0" applyFont="1" applyFill="1" applyBorder="1" applyAlignment="1">
      <alignment horizontal="center"/>
    </xf>
    <xf numFmtId="0" fontId="10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08" fillId="0" borderId="0" xfId="0" applyFont="1" applyFill="1" applyAlignment="1">
      <alignment horizontal="center" vertical="center" textRotation="90" wrapText="1"/>
    </xf>
    <xf numFmtId="0" fontId="109" fillId="0" borderId="0" xfId="0" applyFont="1" applyAlignment="1">
      <alignment/>
    </xf>
    <xf numFmtId="0" fontId="109" fillId="0" borderId="0" xfId="0" applyFont="1" applyBorder="1" applyAlignment="1">
      <alignment/>
    </xf>
    <xf numFmtId="0" fontId="109" fillId="0" borderId="0" xfId="0" applyFont="1" applyBorder="1" applyAlignment="1">
      <alignment horizontal="center"/>
    </xf>
    <xf numFmtId="0" fontId="110" fillId="0" borderId="0" xfId="0" applyFont="1" applyAlignment="1">
      <alignment/>
    </xf>
    <xf numFmtId="1" fontId="109" fillId="0" borderId="0" xfId="0" applyNumberFormat="1" applyFont="1" applyBorder="1" applyAlignment="1">
      <alignment horizontal="center"/>
    </xf>
    <xf numFmtId="0" fontId="111" fillId="0" borderId="0" xfId="0" applyFont="1" applyFill="1" applyAlignment="1">
      <alignment vertical="center" wrapText="1"/>
    </xf>
    <xf numFmtId="0" fontId="109" fillId="0" borderId="0" xfId="0" applyFont="1" applyAlignment="1">
      <alignment horizontal="justify"/>
    </xf>
    <xf numFmtId="0" fontId="112" fillId="0" borderId="0" xfId="0" applyFont="1" applyFill="1" applyBorder="1" applyAlignment="1">
      <alignment horizontal="center"/>
    </xf>
    <xf numFmtId="0" fontId="10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0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9" fillId="0" borderId="10" xfId="0" applyFont="1" applyBorder="1" applyAlignment="1">
      <alignment vertical="top" wrapText="1"/>
    </xf>
    <xf numFmtId="0" fontId="113" fillId="0" borderId="0" xfId="0" applyFont="1" applyAlignment="1">
      <alignment vertical="top" wrapText="1"/>
    </xf>
    <xf numFmtId="0" fontId="114" fillId="0" borderId="0" xfId="0" applyFont="1" applyAlignment="1">
      <alignment vertical="top" wrapText="1"/>
    </xf>
    <xf numFmtId="0" fontId="98" fillId="0" borderId="0" xfId="0" applyFont="1" applyFill="1" applyAlignment="1">
      <alignment/>
    </xf>
    <xf numFmtId="0" fontId="110" fillId="0" borderId="0" xfId="0" applyFont="1" applyAlignment="1">
      <alignment horizontal="center" vertical="center"/>
    </xf>
    <xf numFmtId="0" fontId="108" fillId="0" borderId="0" xfId="0" applyFont="1" applyFill="1" applyAlignment="1">
      <alignment horizontal="left" vertical="top"/>
    </xf>
    <xf numFmtId="0" fontId="109" fillId="0" borderId="0" xfId="0" applyFont="1" applyFill="1" applyAlignment="1">
      <alignment vertical="top" wrapText="1"/>
    </xf>
    <xf numFmtId="0" fontId="115" fillId="0" borderId="10" xfId="0" applyFont="1" applyFill="1" applyBorder="1" applyAlignment="1" applyProtection="1">
      <alignment horizontal="center" vertical="center" wrapText="1"/>
      <protection locked="0"/>
    </xf>
    <xf numFmtId="0" fontId="109" fillId="0" borderId="0" xfId="0" applyFont="1" applyAlignment="1" applyProtection="1">
      <alignment/>
      <protection locked="0"/>
    </xf>
    <xf numFmtId="0" fontId="116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109" fillId="0" borderId="0" xfId="0" applyFont="1" applyBorder="1" applyAlignment="1" applyProtection="1">
      <alignment/>
      <protection locked="0"/>
    </xf>
    <xf numFmtId="0" fontId="109" fillId="0" borderId="0" xfId="0" applyFont="1" applyFill="1" applyBorder="1" applyAlignment="1" applyProtection="1">
      <alignment/>
      <protection locked="0"/>
    </xf>
    <xf numFmtId="0" fontId="109" fillId="0" borderId="0" xfId="0" applyFont="1" applyAlignment="1" applyProtection="1">
      <alignment horizontal="center" vertical="center"/>
      <protection locked="0"/>
    </xf>
    <xf numFmtId="0" fontId="109" fillId="0" borderId="10" xfId="0" applyFont="1" applyBorder="1" applyAlignment="1" applyProtection="1">
      <alignment horizontal="center" vertical="center" wrapText="1"/>
      <protection locked="0"/>
    </xf>
    <xf numFmtId="0" fontId="109" fillId="0" borderId="10" xfId="0" applyFont="1" applyBorder="1" applyAlignment="1" applyProtection="1">
      <alignment horizontal="justify" vertical="top" wrapText="1"/>
      <protection locked="0"/>
    </xf>
    <xf numFmtId="0" fontId="109" fillId="0" borderId="0" xfId="0" applyFont="1" applyAlignment="1" applyProtection="1">
      <alignment horizontal="justify"/>
      <protection locked="0"/>
    </xf>
    <xf numFmtId="0" fontId="109" fillId="0" borderId="10" xfId="0" applyFont="1" applyFill="1" applyBorder="1" applyAlignment="1" applyProtection="1">
      <alignment horizontal="center" vertical="center" wrapText="1"/>
      <protection locked="0"/>
    </xf>
    <xf numFmtId="0" fontId="109" fillId="0" borderId="10" xfId="0" applyFont="1" applyBorder="1" applyAlignment="1" applyProtection="1">
      <alignment vertical="center" wrapText="1"/>
      <protection locked="0"/>
    </xf>
    <xf numFmtId="0" fontId="116" fillId="0" borderId="10" xfId="0" applyFont="1" applyBorder="1" applyAlignment="1" applyProtection="1">
      <alignment vertical="top" wrapText="1"/>
      <protection locked="0"/>
    </xf>
    <xf numFmtId="0" fontId="109" fillId="0" borderId="0" xfId="0" applyFont="1" applyAlignment="1" applyProtection="1">
      <alignment horizontal="left"/>
      <protection locked="0"/>
    </xf>
    <xf numFmtId="0" fontId="116" fillId="0" borderId="10" xfId="0" applyFont="1" applyFill="1" applyBorder="1" applyAlignment="1" applyProtection="1">
      <alignment horizontal="center"/>
      <protection locked="0"/>
    </xf>
    <xf numFmtId="0" fontId="109" fillId="33" borderId="10" xfId="0" applyFont="1" applyFill="1" applyBorder="1" applyAlignment="1">
      <alignment horizontal="center" wrapText="1"/>
    </xf>
    <xf numFmtId="0" fontId="112" fillId="0" borderId="0" xfId="0" applyFont="1" applyAlignment="1">
      <alignment/>
    </xf>
    <xf numFmtId="0" fontId="0" fillId="0" borderId="0" xfId="0" applyFont="1" applyAlignment="1">
      <alignment/>
    </xf>
    <xf numFmtId="0" fontId="109" fillId="0" borderId="0" xfId="0" applyFont="1" applyAlignment="1" applyProtection="1">
      <alignment horizontal="center" vertical="center"/>
      <protection/>
    </xf>
    <xf numFmtId="0" fontId="109" fillId="34" borderId="11" xfId="0" applyFont="1" applyFill="1" applyBorder="1" applyAlignment="1" applyProtection="1">
      <alignment horizontal="center"/>
      <protection/>
    </xf>
    <xf numFmtId="0" fontId="109" fillId="0" borderId="0" xfId="0" applyFont="1" applyAlignment="1" applyProtection="1">
      <alignment/>
      <protection/>
    </xf>
    <xf numFmtId="0" fontId="109" fillId="0" borderId="10" xfId="0" applyFont="1" applyFill="1" applyBorder="1" applyAlignment="1" applyProtection="1">
      <alignment horizontal="center" vertical="top" wrapText="1"/>
      <protection/>
    </xf>
    <xf numFmtId="0" fontId="116" fillId="0" borderId="10" xfId="0" applyFont="1" applyFill="1" applyBorder="1" applyAlignment="1" applyProtection="1">
      <alignment horizontal="center"/>
      <protection/>
    </xf>
    <xf numFmtId="0" fontId="109" fillId="0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09" fillId="0" borderId="0" xfId="0" applyFont="1" applyAlignment="1" applyProtection="1">
      <alignment vertical="top" wrapText="1"/>
      <protection/>
    </xf>
    <xf numFmtId="0" fontId="109" fillId="0" borderId="0" xfId="0" applyFont="1" applyAlignment="1" applyProtection="1">
      <alignment horizontal="center" vertical="top" wrapText="1"/>
      <protection/>
    </xf>
    <xf numFmtId="0" fontId="115" fillId="0" borderId="10" xfId="0" applyFont="1" applyFill="1" applyBorder="1" applyAlignment="1" applyProtection="1">
      <alignment horizontal="left" wrapText="1"/>
      <protection/>
    </xf>
    <xf numFmtId="0" fontId="109" fillId="34" borderId="12" xfId="0" applyFont="1" applyFill="1" applyBorder="1" applyAlignment="1" applyProtection="1">
      <alignment horizontal="center"/>
      <protection/>
    </xf>
    <xf numFmtId="0" fontId="117" fillId="0" borderId="10" xfId="0" applyFont="1" applyBorder="1" applyAlignment="1">
      <alignment horizontal="right" vertical="top" wrapText="1"/>
    </xf>
    <xf numFmtId="0" fontId="109" fillId="0" borderId="0" xfId="0" applyFont="1" applyFill="1" applyBorder="1" applyAlignment="1">
      <alignment vertical="center" textRotation="90" wrapText="1"/>
    </xf>
    <xf numFmtId="0" fontId="109" fillId="0" borderId="0" xfId="0" applyFont="1" applyBorder="1" applyAlignment="1">
      <alignment horizontal="center" vertical="center" wrapText="1"/>
    </xf>
    <xf numFmtId="0" fontId="116" fillId="0" borderId="0" xfId="0" applyFont="1" applyFill="1" applyAlignment="1">
      <alignment vertical="top" wrapText="1"/>
    </xf>
    <xf numFmtId="0" fontId="109" fillId="0" borderId="10" xfId="0" applyFont="1" applyBorder="1" applyAlignment="1" applyProtection="1">
      <alignment horizontal="center" vertical="top" wrapText="1"/>
      <protection locked="0"/>
    </xf>
    <xf numFmtId="0" fontId="118" fillId="0" borderId="0" xfId="0" applyFont="1" applyAlignment="1">
      <alignment/>
    </xf>
    <xf numFmtId="0" fontId="109" fillId="0" borderId="0" xfId="0" applyFont="1" applyAlignment="1">
      <alignment vertical="center"/>
    </xf>
    <xf numFmtId="0" fontId="116" fillId="0" borderId="10" xfId="0" applyFont="1" applyBorder="1" applyAlignment="1">
      <alignment horizontal="center" vertical="top" wrapText="1"/>
    </xf>
    <xf numFmtId="0" fontId="116" fillId="0" borderId="0" xfId="0" applyFont="1" applyAlignment="1">
      <alignment/>
    </xf>
    <xf numFmtId="0" fontId="114" fillId="0" borderId="0" xfId="0" applyFont="1" applyAlignment="1">
      <alignment/>
    </xf>
    <xf numFmtId="0" fontId="117" fillId="0" borderId="0" xfId="0" applyFont="1" applyAlignment="1">
      <alignment horizontal="justify"/>
    </xf>
    <xf numFmtId="0" fontId="109" fillId="0" borderId="10" xfId="0" applyFont="1" applyBorder="1" applyAlignment="1">
      <alignment horizontal="justify" vertical="top" wrapText="1"/>
    </xf>
    <xf numFmtId="0" fontId="109" fillId="0" borderId="0" xfId="0" applyFont="1" applyAlignment="1">
      <alignment wrapText="1"/>
    </xf>
    <xf numFmtId="0" fontId="109" fillId="0" borderId="0" xfId="0" applyFont="1" applyBorder="1" applyAlignment="1">
      <alignment wrapText="1"/>
    </xf>
    <xf numFmtId="0" fontId="109" fillId="0" borderId="10" xfId="0" applyFont="1" applyBorder="1" applyAlignment="1">
      <alignment horizontal="right" vertical="top" wrapText="1"/>
    </xf>
    <xf numFmtId="0" fontId="112" fillId="0" borderId="10" xfId="0" applyFont="1" applyBorder="1" applyAlignment="1">
      <alignment vertical="top" wrapText="1"/>
    </xf>
    <xf numFmtId="9" fontId="109" fillId="0" borderId="10" xfId="57" applyFont="1" applyBorder="1" applyAlignment="1">
      <alignment horizontal="center" vertical="top" wrapText="1"/>
    </xf>
    <xf numFmtId="0" fontId="119" fillId="34" borderId="10" xfId="0" applyFont="1" applyFill="1" applyBorder="1" applyAlignment="1">
      <alignment vertical="top" wrapText="1"/>
    </xf>
    <xf numFmtId="0" fontId="119" fillId="34" borderId="10" xfId="0" applyFont="1" applyFill="1" applyBorder="1" applyAlignment="1">
      <alignment horizontal="center" vertical="top" wrapText="1"/>
    </xf>
    <xf numFmtId="0" fontId="112" fillId="0" borderId="10" xfId="0" applyFont="1" applyBorder="1" applyAlignment="1">
      <alignment horizontal="center" vertical="top" wrapText="1"/>
    </xf>
    <xf numFmtId="9" fontId="112" fillId="0" borderId="10" xfId="57" applyFont="1" applyBorder="1" applyAlignment="1">
      <alignment horizontal="center" vertical="top" wrapText="1"/>
    </xf>
    <xf numFmtId="0" fontId="114" fillId="0" borderId="0" xfId="0" applyFont="1" applyAlignment="1">
      <alignment vertical="top"/>
    </xf>
    <xf numFmtId="0" fontId="0" fillId="0" borderId="0" xfId="0" applyAlignment="1">
      <alignment vertical="top"/>
    </xf>
    <xf numFmtId="0" fontId="116" fillId="34" borderId="10" xfId="0" applyFont="1" applyFill="1" applyBorder="1" applyAlignment="1" applyProtection="1">
      <alignment horizontal="center"/>
      <protection/>
    </xf>
    <xf numFmtId="0" fontId="116" fillId="34" borderId="10" xfId="0" applyFont="1" applyFill="1" applyBorder="1" applyAlignment="1">
      <alignment horizontal="center" vertical="center"/>
    </xf>
    <xf numFmtId="0" fontId="98" fillId="0" borderId="0" xfId="0" applyFont="1" applyAlignment="1">
      <alignment/>
    </xf>
    <xf numFmtId="0" fontId="109" fillId="0" borderId="10" xfId="0" applyFont="1" applyBorder="1" applyAlignment="1" applyProtection="1">
      <alignment/>
      <protection/>
    </xf>
    <xf numFmtId="0" fontId="109" fillId="0" borderId="10" xfId="0" applyFont="1" applyBorder="1" applyAlignment="1" applyProtection="1">
      <alignment horizontal="center"/>
      <protection/>
    </xf>
    <xf numFmtId="0" fontId="116" fillId="34" borderId="10" xfId="0" applyFont="1" applyFill="1" applyBorder="1" applyAlignment="1" applyProtection="1">
      <alignment/>
      <protection/>
    </xf>
    <xf numFmtId="0" fontId="109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109" fillId="0" borderId="0" xfId="0" applyFont="1" applyBorder="1" applyAlignment="1">
      <alignment horizontal="center" vertical="center" textRotation="90" wrapText="1"/>
    </xf>
    <xf numFmtId="172" fontId="109" fillId="0" borderId="0" xfId="0" applyNumberFormat="1" applyFont="1" applyAlignment="1">
      <alignment wrapText="1"/>
    </xf>
    <xf numFmtId="0" fontId="116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vertical="top"/>
    </xf>
    <xf numFmtId="0" fontId="116" fillId="0" borderId="0" xfId="0" applyFont="1" applyFill="1" applyBorder="1" applyAlignment="1">
      <alignment horizontal="center" wrapText="1"/>
    </xf>
    <xf numFmtId="0" fontId="116" fillId="0" borderId="0" xfId="0" applyFont="1" applyBorder="1" applyAlignment="1">
      <alignment wrapText="1"/>
    </xf>
    <xf numFmtId="0" fontId="116" fillId="0" borderId="0" xfId="0" applyNumberFormat="1" applyFont="1" applyBorder="1" applyAlignment="1">
      <alignment horizontal="center" vertical="center" wrapText="1"/>
    </xf>
    <xf numFmtId="172" fontId="109" fillId="0" borderId="13" xfId="0" applyNumberFormat="1" applyFont="1" applyBorder="1" applyAlignment="1">
      <alignment horizontal="center" vertical="center" textRotation="90" wrapText="1"/>
    </xf>
    <xf numFmtId="0" fontId="109" fillId="0" borderId="14" xfId="0" applyFont="1" applyBorder="1" applyAlignment="1">
      <alignment horizontal="center" vertical="center" textRotation="90" wrapText="1"/>
    </xf>
    <xf numFmtId="0" fontId="116" fillId="34" borderId="10" xfId="0" applyFont="1" applyFill="1" applyBorder="1" applyAlignment="1">
      <alignment horizontal="center" vertical="center" wrapText="1"/>
    </xf>
    <xf numFmtId="0" fontId="120" fillId="0" borderId="0" xfId="0" applyFont="1" applyAlignment="1">
      <alignment/>
    </xf>
    <xf numFmtId="0" fontId="109" fillId="0" borderId="10" xfId="0" applyFont="1" applyBorder="1" applyAlignment="1">
      <alignment horizontal="center" vertical="center"/>
    </xf>
    <xf numFmtId="0" fontId="109" fillId="0" borderId="13" xfId="0" applyFont="1" applyBorder="1" applyAlignment="1">
      <alignment horizontal="center" vertical="center" textRotation="90" wrapText="1"/>
    </xf>
    <xf numFmtId="174" fontId="109" fillId="0" borderId="10" xfId="0" applyNumberFormat="1" applyFont="1" applyBorder="1" applyAlignment="1" applyProtection="1">
      <alignment horizontal="center" vertical="center" wrapText="1"/>
      <protection locked="0"/>
    </xf>
    <xf numFmtId="174" fontId="109" fillId="0" borderId="15" xfId="0" applyNumberFormat="1" applyFont="1" applyBorder="1" applyAlignment="1" applyProtection="1">
      <alignment horizontal="center" vertical="center" wrapText="1"/>
      <protection locked="0"/>
    </xf>
    <xf numFmtId="174" fontId="116" fillId="0" borderId="10" xfId="0" applyNumberFormat="1" applyFont="1" applyBorder="1" applyAlignment="1" applyProtection="1">
      <alignment horizontal="center" vertical="top" wrapText="1"/>
      <protection locked="0"/>
    </xf>
    <xf numFmtId="174" fontId="109" fillId="0" borderId="15" xfId="0" applyNumberFormat="1" applyFont="1" applyBorder="1" applyAlignment="1" applyProtection="1">
      <alignment horizontal="center" vertical="top" wrapText="1"/>
      <protection locked="0"/>
    </xf>
    <xf numFmtId="0" fontId="109" fillId="0" borderId="0" xfId="0" applyFont="1" applyFill="1" applyAlignment="1" applyProtection="1">
      <alignment/>
      <protection/>
    </xf>
    <xf numFmtId="0" fontId="109" fillId="0" borderId="0" xfId="0" applyFont="1" applyFill="1" applyBorder="1" applyAlignment="1" applyProtection="1">
      <alignment/>
      <protection/>
    </xf>
    <xf numFmtId="0" fontId="109" fillId="0" borderId="0" xfId="0" applyFont="1" applyFill="1" applyAlignment="1" applyProtection="1">
      <alignment horizontal="center" vertical="center"/>
      <protection/>
    </xf>
    <xf numFmtId="0" fontId="109" fillId="0" borderId="0" xfId="0" applyFont="1" applyFill="1" applyAlignment="1" applyProtection="1">
      <alignment horizontal="center" vertical="center" textRotation="90" wrapText="1"/>
      <protection/>
    </xf>
    <xf numFmtId="0" fontId="109" fillId="34" borderId="10" xfId="0" applyFont="1" applyFill="1" applyBorder="1" applyAlignment="1" applyProtection="1">
      <alignment horizontal="center"/>
      <protection/>
    </xf>
    <xf numFmtId="0" fontId="116" fillId="34" borderId="10" xfId="0" applyFont="1" applyFill="1" applyBorder="1" applyAlignment="1" applyProtection="1">
      <alignment horizontal="center" vertical="center"/>
      <protection/>
    </xf>
    <xf numFmtId="173" fontId="116" fillId="34" borderId="10" xfId="0" applyNumberFormat="1" applyFont="1" applyFill="1" applyBorder="1" applyAlignment="1" applyProtection="1">
      <alignment horizontal="center" vertical="center"/>
      <protection/>
    </xf>
    <xf numFmtId="0" fontId="109" fillId="0" borderId="0" xfId="0" applyFont="1" applyFill="1" applyBorder="1" applyAlignment="1" applyProtection="1">
      <alignment horizontal="center" vertical="center"/>
      <protection/>
    </xf>
    <xf numFmtId="0" fontId="116" fillId="0" borderId="10" xfId="0" applyFont="1" applyFill="1" applyBorder="1" applyAlignment="1" applyProtection="1">
      <alignment vertical="center" wrapText="1"/>
      <protection/>
    </xf>
    <xf numFmtId="0" fontId="109" fillId="0" borderId="0" xfId="0" applyFont="1" applyFill="1" applyAlignment="1" applyProtection="1">
      <alignment vertical="center"/>
      <protection/>
    </xf>
    <xf numFmtId="0" fontId="109" fillId="34" borderId="10" xfId="0" applyFont="1" applyFill="1" applyBorder="1" applyAlignment="1" applyProtection="1">
      <alignment horizontal="center" vertical="center"/>
      <protection/>
    </xf>
    <xf numFmtId="0" fontId="116" fillId="0" borderId="0" xfId="0" applyFont="1" applyFill="1" applyBorder="1" applyAlignment="1" applyProtection="1">
      <alignment vertical="center" wrapText="1"/>
      <protection/>
    </xf>
    <xf numFmtId="0" fontId="109" fillId="0" borderId="0" xfId="0" applyFont="1" applyFill="1" applyBorder="1" applyAlignment="1" applyProtection="1">
      <alignment vertical="top"/>
      <protection/>
    </xf>
    <xf numFmtId="0" fontId="109" fillId="0" borderId="0" xfId="0" applyFont="1" applyFill="1" applyBorder="1" applyAlignment="1" applyProtection="1">
      <alignment horizontal="center" vertical="top"/>
      <protection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Border="1" applyAlignment="1" applyProtection="1">
      <alignment horizontal="center" vertical="center" wrapText="1"/>
      <protection locked="0"/>
    </xf>
    <xf numFmtId="0" fontId="109" fillId="0" borderId="0" xfId="0" applyFont="1" applyAlignment="1" applyProtection="1">
      <alignment horizontal="center" vertical="center" wrapText="1"/>
      <protection/>
    </xf>
    <xf numFmtId="1" fontId="116" fillId="34" borderId="10" xfId="0" applyNumberFormat="1" applyFont="1" applyFill="1" applyBorder="1" applyAlignment="1" applyProtection="1">
      <alignment horizontal="center" vertical="center"/>
      <protection/>
    </xf>
    <xf numFmtId="0" fontId="109" fillId="0" borderId="0" xfId="0" applyFont="1" applyBorder="1" applyAlignment="1" applyProtection="1">
      <alignment/>
      <protection/>
    </xf>
    <xf numFmtId="0" fontId="109" fillId="0" borderId="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0" fontId="118" fillId="0" borderId="0" xfId="0" applyFont="1" applyAlignment="1" applyProtection="1">
      <alignment/>
      <protection/>
    </xf>
    <xf numFmtId="0" fontId="109" fillId="33" borderId="11" xfId="0" applyFont="1" applyFill="1" applyBorder="1" applyAlignment="1" applyProtection="1">
      <alignment horizontal="center" vertical="top" wrapText="1"/>
      <protection/>
    </xf>
    <xf numFmtId="1" fontId="109" fillId="33" borderId="11" xfId="0" applyNumberFormat="1" applyFont="1" applyFill="1" applyBorder="1" applyAlignment="1" applyProtection="1">
      <alignment horizontal="center" vertical="top" wrapText="1"/>
      <protection/>
    </xf>
    <xf numFmtId="0" fontId="109" fillId="33" borderId="12" xfId="0" applyFont="1" applyFill="1" applyBorder="1" applyAlignment="1" applyProtection="1">
      <alignment horizontal="center" vertical="top" wrapText="1"/>
      <protection/>
    </xf>
    <xf numFmtId="0" fontId="109" fillId="33" borderId="10" xfId="0" applyFont="1" applyFill="1" applyBorder="1" applyAlignment="1" applyProtection="1">
      <alignment horizontal="center" vertical="top" wrapText="1"/>
      <protection/>
    </xf>
    <xf numFmtId="0" fontId="118" fillId="0" borderId="0" xfId="0" applyFont="1" applyFill="1" applyAlignment="1" applyProtection="1">
      <alignment/>
      <protection/>
    </xf>
    <xf numFmtId="1" fontId="109" fillId="0" borderId="0" xfId="0" applyNumberFormat="1" applyFont="1" applyFill="1" applyBorder="1" applyAlignment="1" applyProtection="1">
      <alignment horizontal="center"/>
      <protection/>
    </xf>
    <xf numFmtId="0" fontId="109" fillId="0" borderId="0" xfId="0" applyFont="1" applyAlignment="1" applyProtection="1">
      <alignment horizontal="justify"/>
      <protection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109" fillId="0" borderId="0" xfId="0" applyFont="1" applyFill="1" applyAlignment="1" applyProtection="1">
      <alignment horizontal="center"/>
      <protection/>
    </xf>
    <xf numFmtId="0" fontId="112" fillId="0" borderId="0" xfId="0" applyFont="1" applyFill="1" applyBorder="1" applyAlignment="1" applyProtection="1">
      <alignment horizontal="center"/>
      <protection/>
    </xf>
    <xf numFmtId="0" fontId="116" fillId="0" borderId="13" xfId="0" applyFont="1" applyFill="1" applyBorder="1" applyAlignment="1" applyProtection="1">
      <alignment horizontal="center" vertical="center" textRotation="90" wrapText="1"/>
      <protection/>
    </xf>
    <xf numFmtId="0" fontId="109" fillId="34" borderId="10" xfId="0" applyFont="1" applyFill="1" applyBorder="1" applyAlignment="1" applyProtection="1">
      <alignment horizontal="center" wrapText="1"/>
      <protection/>
    </xf>
    <xf numFmtId="0" fontId="116" fillId="0" borderId="0" xfId="0" applyFont="1" applyFill="1" applyBorder="1" applyAlignment="1" applyProtection="1">
      <alignment horizontal="center"/>
      <protection/>
    </xf>
    <xf numFmtId="0" fontId="109" fillId="0" borderId="10" xfId="0" applyFont="1" applyFill="1" applyBorder="1" applyAlignment="1" applyProtection="1">
      <alignment horizontal="center" vertical="center"/>
      <protection/>
    </xf>
    <xf numFmtId="0" fontId="116" fillId="0" borderId="0" xfId="0" applyFont="1" applyFill="1" applyAlignment="1" applyProtection="1">
      <alignment/>
      <protection/>
    </xf>
    <xf numFmtId="0" fontId="116" fillId="0" borderId="0" xfId="0" applyFont="1" applyAlignment="1" applyProtection="1">
      <alignment horizontal="center"/>
      <protection/>
    </xf>
    <xf numFmtId="0" fontId="116" fillId="34" borderId="10" xfId="0" applyFont="1" applyFill="1" applyBorder="1" applyAlignment="1" applyProtection="1">
      <alignment wrapText="1"/>
      <protection/>
    </xf>
    <xf numFmtId="0" fontId="109" fillId="0" borderId="10" xfId="0" applyFont="1" applyBorder="1" applyAlignment="1" applyProtection="1">
      <alignment vertical="top" wrapText="1"/>
      <protection locked="0"/>
    </xf>
    <xf numFmtId="0" fontId="109" fillId="34" borderId="10" xfId="0" applyFont="1" applyFill="1" applyBorder="1" applyAlignment="1" applyProtection="1">
      <alignment vertical="top" wrapText="1"/>
      <protection locked="0"/>
    </xf>
    <xf numFmtId="0" fontId="109" fillId="0" borderId="10" xfId="0" applyFont="1" applyBorder="1" applyAlignment="1" applyProtection="1">
      <alignment wrapText="1"/>
      <protection locked="0"/>
    </xf>
    <xf numFmtId="0" fontId="109" fillId="0" borderId="0" xfId="0" applyFont="1" applyAlignment="1" applyProtection="1">
      <alignment wrapText="1"/>
      <protection/>
    </xf>
    <xf numFmtId="0" fontId="109" fillId="0" borderId="10" xfId="0" applyFont="1" applyBorder="1" applyAlignment="1" applyProtection="1">
      <alignment wrapText="1"/>
      <protection/>
    </xf>
    <xf numFmtId="0" fontId="116" fillId="0" borderId="0" xfId="0" applyFont="1" applyAlignment="1" applyProtection="1">
      <alignment/>
      <protection/>
    </xf>
    <xf numFmtId="0" fontId="7" fillId="0" borderId="0" xfId="0" applyFont="1" applyFill="1" applyBorder="1" applyAlignment="1">
      <alignment horizontal="center" vertical="center"/>
    </xf>
    <xf numFmtId="0" fontId="109" fillId="34" borderId="10" xfId="0" applyFont="1" applyFill="1" applyBorder="1" applyAlignment="1" applyProtection="1">
      <alignment vertical="center" wrapText="1"/>
      <protection/>
    </xf>
    <xf numFmtId="0" fontId="109" fillId="0" borderId="0" xfId="0" applyFont="1" applyFill="1" applyAlignment="1" applyProtection="1">
      <alignment horizontal="center" vertical="top" wrapText="1"/>
      <protection/>
    </xf>
    <xf numFmtId="0" fontId="109" fillId="0" borderId="10" xfId="0" applyFont="1" applyFill="1" applyBorder="1" applyAlignment="1" applyProtection="1">
      <alignment horizontal="center" vertical="center" textRotation="90" wrapText="1"/>
      <protection/>
    </xf>
    <xf numFmtId="0" fontId="109" fillId="0" borderId="0" xfId="0" applyFont="1" applyBorder="1" applyAlignment="1" applyProtection="1">
      <alignment horizontal="center" vertical="top" wrapText="1"/>
      <protection/>
    </xf>
    <xf numFmtId="0" fontId="109" fillId="0" borderId="13" xfId="0" applyFont="1" applyFill="1" applyBorder="1" applyAlignment="1" applyProtection="1">
      <alignment horizontal="center" vertical="center" textRotation="90" wrapText="1"/>
      <protection/>
    </xf>
    <xf numFmtId="0" fontId="109" fillId="0" borderId="10" xfId="0" applyFont="1" applyBorder="1" applyAlignment="1" applyProtection="1">
      <alignment horizontal="center" vertical="center" wrapText="1"/>
      <protection locked="0"/>
    </xf>
    <xf numFmtId="0" fontId="109" fillId="0" borderId="10" xfId="0" applyFont="1" applyBorder="1" applyAlignment="1" applyProtection="1">
      <alignment horizontal="center" vertical="center"/>
      <protection locked="0"/>
    </xf>
    <xf numFmtId="0" fontId="112" fillId="0" borderId="0" xfId="0" applyFont="1" applyFill="1" applyAlignment="1" applyProtection="1">
      <alignment/>
      <protection/>
    </xf>
    <xf numFmtId="0" fontId="121" fillId="0" borderId="0" xfId="0" applyFont="1" applyFill="1" applyAlignment="1">
      <alignment/>
    </xf>
    <xf numFmtId="0" fontId="120" fillId="0" borderId="0" xfId="0" applyFont="1" applyFill="1" applyAlignment="1">
      <alignment/>
    </xf>
    <xf numFmtId="0" fontId="120" fillId="0" borderId="0" xfId="0" applyFont="1" applyFill="1" applyAlignment="1">
      <alignment horizontal="center" vertical="center"/>
    </xf>
    <xf numFmtId="0" fontId="120" fillId="0" borderId="0" xfId="0" applyFont="1" applyFill="1" applyAlignment="1">
      <alignment vertical="center"/>
    </xf>
    <xf numFmtId="0" fontId="122" fillId="0" borderId="0" xfId="0" applyFont="1" applyFill="1" applyAlignment="1">
      <alignment/>
    </xf>
    <xf numFmtId="0" fontId="116" fillId="35" borderId="10" xfId="0" applyFont="1" applyFill="1" applyBorder="1" applyAlignment="1" applyProtection="1">
      <alignment horizontal="center" vertical="center"/>
      <protection/>
    </xf>
    <xf numFmtId="0" fontId="116" fillId="35" borderId="10" xfId="0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115" fillId="0" borderId="10" xfId="0" applyFont="1" applyFill="1" applyBorder="1" applyAlignment="1" applyProtection="1">
      <alignment horizontal="center" vertical="center" wrapText="1"/>
      <protection/>
    </xf>
    <xf numFmtId="0" fontId="118" fillId="0" borderId="0" xfId="0" applyFont="1" applyFill="1" applyBorder="1" applyAlignment="1" applyProtection="1">
      <alignment horizontal="left" vertical="top" wrapText="1"/>
      <protection/>
    </xf>
    <xf numFmtId="0" fontId="120" fillId="0" borderId="0" xfId="0" applyFont="1" applyAlignment="1">
      <alignment horizontal="center" vertical="center" wrapText="1"/>
    </xf>
    <xf numFmtId="0" fontId="123" fillId="34" borderId="10" xfId="0" applyFont="1" applyFill="1" applyBorder="1" applyAlignment="1" applyProtection="1">
      <alignment horizontal="center"/>
      <protection/>
    </xf>
    <xf numFmtId="0" fontId="123" fillId="34" borderId="10" xfId="0" applyFont="1" applyFill="1" applyBorder="1" applyAlignment="1" applyProtection="1">
      <alignment horizontal="center" vertical="center"/>
      <protection/>
    </xf>
    <xf numFmtId="0" fontId="124" fillId="0" borderId="0" xfId="0" applyFont="1" applyFill="1" applyAlignment="1" applyProtection="1">
      <alignment/>
      <protection/>
    </xf>
    <xf numFmtId="0" fontId="123" fillId="34" borderId="10" xfId="0" applyFont="1" applyFill="1" applyBorder="1" applyAlignment="1" applyProtection="1">
      <alignment vertical="center" wrapText="1"/>
      <protection/>
    </xf>
    <xf numFmtId="0" fontId="118" fillId="0" borderId="0" xfId="0" applyFont="1" applyFill="1" applyBorder="1" applyAlignment="1" applyProtection="1">
      <alignment/>
      <protection/>
    </xf>
    <xf numFmtId="0" fontId="118" fillId="0" borderId="0" xfId="0" applyFont="1" applyFill="1" applyBorder="1" applyAlignment="1" applyProtection="1">
      <alignment horizontal="center"/>
      <protection/>
    </xf>
    <xf numFmtId="0" fontId="115" fillId="0" borderId="10" xfId="0" applyFont="1" applyBorder="1" applyAlignment="1" applyProtection="1">
      <alignment horizontal="center" vertical="center" wrapText="1"/>
      <protection locked="0"/>
    </xf>
    <xf numFmtId="1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109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35" borderId="10" xfId="0" applyFont="1" applyFill="1" applyBorder="1" applyAlignment="1" applyProtection="1">
      <alignment horizontal="center" vertical="center"/>
      <protection locked="0"/>
    </xf>
    <xf numFmtId="0" fontId="115" fillId="0" borderId="1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109" fillId="0" borderId="10" xfId="0" applyFont="1" applyBorder="1" applyAlignment="1" applyProtection="1">
      <alignment horizontal="left" vertical="top" wrapText="1"/>
      <protection/>
    </xf>
    <xf numFmtId="0" fontId="109" fillId="0" borderId="10" xfId="0" applyFont="1" applyBorder="1" applyAlignment="1" applyProtection="1">
      <alignment horizontal="left" vertical="top" wrapText="1"/>
      <protection locked="0"/>
    </xf>
    <xf numFmtId="0" fontId="115" fillId="0" borderId="10" xfId="0" applyFont="1" applyFill="1" applyBorder="1" applyAlignment="1" applyProtection="1">
      <alignment horizontal="left" vertical="top" wrapText="1"/>
      <protection locked="0"/>
    </xf>
    <xf numFmtId="0" fontId="116" fillId="0" borderId="10" xfId="0" applyFont="1" applyBorder="1" applyAlignment="1" applyProtection="1">
      <alignment horizontal="left" vertical="top" wrapText="1"/>
      <protection/>
    </xf>
    <xf numFmtId="0" fontId="116" fillId="34" borderId="10" xfId="0" applyFont="1" applyFill="1" applyBorder="1" applyAlignment="1" applyProtection="1">
      <alignment horizontal="center" vertical="center"/>
      <protection locked="0"/>
    </xf>
    <xf numFmtId="0" fontId="115" fillId="34" borderId="10" xfId="0" applyFont="1" applyFill="1" applyBorder="1" applyAlignment="1" applyProtection="1">
      <alignment horizontal="center" vertical="center" wrapText="1"/>
      <protection locked="0"/>
    </xf>
    <xf numFmtId="0" fontId="116" fillId="35" borderId="10" xfId="0" applyFont="1" applyFill="1" applyBorder="1" applyAlignment="1" applyProtection="1">
      <alignment horizontal="left" vertical="top"/>
      <protection/>
    </xf>
    <xf numFmtId="0" fontId="109" fillId="0" borderId="10" xfId="0" applyFont="1" applyFill="1" applyBorder="1" applyAlignment="1" applyProtection="1">
      <alignment horizontal="left" vertical="top"/>
      <protection/>
    </xf>
    <xf numFmtId="0" fontId="109" fillId="0" borderId="10" xfId="0" applyFont="1" applyBorder="1" applyAlignment="1" applyProtection="1">
      <alignment horizontal="left" vertical="top"/>
      <protection/>
    </xf>
    <xf numFmtId="0" fontId="116" fillId="34" borderId="10" xfId="0" applyFont="1" applyFill="1" applyBorder="1" applyAlignment="1" applyProtection="1">
      <alignment horizontal="left" vertical="top"/>
      <protection/>
    </xf>
    <xf numFmtId="0" fontId="109" fillId="34" borderId="10" xfId="0" applyFont="1" applyFill="1" applyBorder="1" applyAlignment="1" applyProtection="1">
      <alignment horizontal="left" vertical="top"/>
      <protection/>
    </xf>
    <xf numFmtId="0" fontId="116" fillId="34" borderId="10" xfId="0" applyFont="1" applyFill="1" applyBorder="1" applyAlignment="1" applyProtection="1">
      <alignment horizontal="left" vertical="top" wrapText="1"/>
      <protection/>
    </xf>
    <xf numFmtId="0" fontId="123" fillId="34" borderId="10" xfId="0" applyFont="1" applyFill="1" applyBorder="1" applyAlignment="1" applyProtection="1">
      <alignment horizontal="left" vertical="top" wrapText="1"/>
      <protection/>
    </xf>
    <xf numFmtId="0" fontId="116" fillId="36" borderId="10" xfId="0" applyFont="1" applyFill="1" applyBorder="1" applyAlignment="1" applyProtection="1">
      <alignment horizontal="center" vertical="center"/>
      <protection locked="0"/>
    </xf>
    <xf numFmtId="0" fontId="116" fillId="34" borderId="10" xfId="0" applyFont="1" applyFill="1" applyBorder="1" applyAlignment="1" applyProtection="1">
      <alignment horizontal="left" vertical="center" wrapText="1"/>
      <protection/>
    </xf>
    <xf numFmtId="0" fontId="123" fillId="34" borderId="10" xfId="0" applyFont="1" applyFill="1" applyBorder="1" applyAlignment="1" applyProtection="1">
      <alignment horizontal="left" vertical="center" wrapText="1"/>
      <protection/>
    </xf>
    <xf numFmtId="0" fontId="109" fillId="0" borderId="0" xfId="0" applyFont="1" applyFill="1" applyAlignment="1">
      <alignment horizontal="center" vertical="center"/>
    </xf>
    <xf numFmtId="0" fontId="116" fillId="0" borderId="0" xfId="0" applyFont="1" applyFill="1" applyAlignment="1">
      <alignment horizontal="center" vertical="center"/>
    </xf>
    <xf numFmtId="0" fontId="116" fillId="0" borderId="0" xfId="0" applyFont="1" applyFill="1" applyAlignment="1" applyProtection="1">
      <alignment horizontal="center"/>
      <protection/>
    </xf>
    <xf numFmtId="0" fontId="125" fillId="0" borderId="0" xfId="0" applyFont="1" applyFill="1" applyAlignment="1">
      <alignment/>
    </xf>
    <xf numFmtId="0" fontId="120" fillId="35" borderId="0" xfId="0" applyFont="1" applyFill="1" applyAlignment="1">
      <alignment/>
    </xf>
    <xf numFmtId="0" fontId="117" fillId="34" borderId="10" xfId="0" applyFont="1" applyFill="1" applyBorder="1" applyAlignment="1" applyProtection="1">
      <alignment horizontal="center" vertical="center"/>
      <protection/>
    </xf>
    <xf numFmtId="0" fontId="115" fillId="0" borderId="10" xfId="0" applyFont="1" applyFill="1" applyBorder="1" applyAlignment="1" applyProtection="1">
      <alignment horizontal="left" vertical="top" wrapText="1"/>
      <protection/>
    </xf>
    <xf numFmtId="1" fontId="126" fillId="34" borderId="10" xfId="0" applyNumberFormat="1" applyFont="1" applyFill="1" applyBorder="1" applyAlignment="1" applyProtection="1">
      <alignment horizontal="center" vertical="center" wrapText="1"/>
      <protection/>
    </xf>
    <xf numFmtId="0" fontId="115" fillId="0" borderId="16" xfId="0" applyFont="1" applyFill="1" applyBorder="1" applyAlignment="1" applyProtection="1">
      <alignment horizontal="center" vertical="center" wrapText="1"/>
      <protection locked="0"/>
    </xf>
    <xf numFmtId="0" fontId="127" fillId="34" borderId="10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112" fillId="34" borderId="10" xfId="0" applyFont="1" applyFill="1" applyBorder="1" applyAlignment="1" applyProtection="1">
      <alignment horizontal="center" vertical="center"/>
      <protection locked="0"/>
    </xf>
    <xf numFmtId="0" fontId="126" fillId="34" borderId="10" xfId="0" applyFont="1" applyFill="1" applyBorder="1" applyAlignment="1" applyProtection="1">
      <alignment horizontal="center" vertical="center" wrapText="1"/>
      <protection/>
    </xf>
    <xf numFmtId="0" fontId="109" fillId="34" borderId="10" xfId="0" applyFont="1" applyFill="1" applyBorder="1" applyAlignment="1" applyProtection="1">
      <alignment vertical="top" wrapText="1"/>
      <protection/>
    </xf>
    <xf numFmtId="0" fontId="109" fillId="0" borderId="10" xfId="0" applyFont="1" applyFill="1" applyBorder="1" applyAlignment="1" applyProtection="1">
      <alignment vertical="top" wrapText="1"/>
      <protection/>
    </xf>
    <xf numFmtId="0" fontId="109" fillId="0" borderId="0" xfId="0" applyFont="1" applyFill="1" applyBorder="1" applyAlignment="1" applyProtection="1">
      <alignment vertical="top" wrapText="1"/>
      <protection/>
    </xf>
    <xf numFmtId="0" fontId="109" fillId="0" borderId="10" xfId="0" applyFont="1" applyFill="1" applyBorder="1" applyAlignment="1" applyProtection="1">
      <alignment horizontal="center" vertical="center" wrapText="1"/>
      <protection/>
    </xf>
    <xf numFmtId="0" fontId="128" fillId="0" borderId="0" xfId="0" applyFont="1" applyAlignment="1" applyProtection="1">
      <alignment horizontal="left" vertical="top" wrapText="1"/>
      <protection/>
    </xf>
    <xf numFmtId="0" fontId="109" fillId="0" borderId="10" xfId="0" applyFont="1" applyBorder="1" applyAlignment="1" applyProtection="1">
      <alignment horizontal="center" vertical="center" wrapText="1"/>
      <protection locked="0"/>
    </xf>
    <xf numFmtId="0" fontId="114" fillId="0" borderId="0" xfId="0" applyFont="1" applyAlignment="1" applyProtection="1">
      <alignment horizontal="center" vertical="top" wrapText="1"/>
      <protection/>
    </xf>
    <xf numFmtId="0" fontId="116" fillId="0" borderId="0" xfId="0" applyFont="1" applyAlignment="1" applyProtection="1">
      <alignment horizontal="center" wrapText="1"/>
      <protection/>
    </xf>
    <xf numFmtId="0" fontId="109" fillId="0" borderId="10" xfId="0" applyFont="1" applyFill="1" applyBorder="1" applyAlignment="1" applyProtection="1">
      <alignment horizontal="center" vertical="center" wrapText="1"/>
      <protection/>
    </xf>
    <xf numFmtId="0" fontId="109" fillId="0" borderId="0" xfId="0" applyFont="1" applyAlignment="1">
      <alignment horizontal="center"/>
    </xf>
    <xf numFmtId="0" fontId="109" fillId="0" borderId="10" xfId="0" applyFont="1" applyFill="1" applyBorder="1" applyAlignment="1">
      <alignment horizontal="center" vertical="center" textRotation="90" wrapText="1"/>
    </xf>
    <xf numFmtId="0" fontId="109" fillId="33" borderId="10" xfId="0" applyFont="1" applyFill="1" applyBorder="1" applyAlignment="1">
      <alignment horizontal="center" vertical="center" wrapText="1"/>
    </xf>
    <xf numFmtId="0" fontId="109" fillId="0" borderId="10" xfId="0" applyFont="1" applyBorder="1" applyAlignment="1">
      <alignment horizontal="center" vertical="top" wrapText="1"/>
    </xf>
    <xf numFmtId="0" fontId="109" fillId="0" borderId="0" xfId="0" applyFont="1" applyAlignment="1">
      <alignment horizontal="left" wrapText="1"/>
    </xf>
    <xf numFmtId="0" fontId="109" fillId="0" borderId="10" xfId="0" applyFont="1" applyFill="1" applyBorder="1" applyAlignment="1" applyProtection="1">
      <alignment horizontal="left" vertical="top" wrapText="1"/>
      <protection/>
    </xf>
    <xf numFmtId="0" fontId="116" fillId="0" borderId="10" xfId="0" applyFont="1" applyFill="1" applyBorder="1" applyAlignment="1" applyProtection="1">
      <alignment horizontal="center" vertical="center" wrapText="1"/>
      <protection/>
    </xf>
    <xf numFmtId="0" fontId="116" fillId="34" borderId="10" xfId="0" applyFont="1" applyFill="1" applyBorder="1" applyAlignment="1" applyProtection="1">
      <alignment horizontal="left" wrapText="1"/>
      <protection/>
    </xf>
    <xf numFmtId="0" fontId="109" fillId="0" borderId="10" xfId="0" applyFont="1" applyBorder="1" applyAlignment="1" applyProtection="1">
      <alignment horizontal="left" wrapText="1"/>
      <protection/>
    </xf>
    <xf numFmtId="0" fontId="116" fillId="0" borderId="10" xfId="0" applyFont="1" applyBorder="1" applyAlignment="1" applyProtection="1">
      <alignment horizontal="center" vertical="center" wrapText="1"/>
      <protection/>
    </xf>
    <xf numFmtId="0" fontId="109" fillId="0" borderId="10" xfId="0" applyFont="1" applyBorder="1" applyAlignment="1" applyProtection="1">
      <alignment horizontal="center" vertical="center" wrapText="1"/>
      <protection/>
    </xf>
    <xf numFmtId="0" fontId="116" fillId="34" borderId="10" xfId="0" applyFont="1" applyFill="1" applyBorder="1" applyAlignment="1" applyProtection="1">
      <alignment horizontal="center" vertical="center" wrapText="1"/>
      <protection/>
    </xf>
    <xf numFmtId="0" fontId="109" fillId="0" borderId="0" xfId="0" applyFont="1" applyAlignment="1" applyProtection="1">
      <alignment horizontal="center" wrapText="1"/>
      <protection/>
    </xf>
    <xf numFmtId="0" fontId="116" fillId="0" borderId="0" xfId="0" applyFont="1" applyAlignment="1">
      <alignment horizontal="center" wrapText="1"/>
    </xf>
    <xf numFmtId="0" fontId="109" fillId="0" borderId="0" xfId="0" applyFont="1" applyAlignment="1">
      <alignment horizontal="center" wrapText="1"/>
    </xf>
    <xf numFmtId="1" fontId="116" fillId="34" borderId="10" xfId="0" applyNumberFormat="1" applyFont="1" applyFill="1" applyBorder="1" applyAlignment="1" applyProtection="1">
      <alignment horizontal="center" vertical="center" wrapText="1"/>
      <protection/>
    </xf>
    <xf numFmtId="1" fontId="117" fillId="34" borderId="10" xfId="0" applyNumberFormat="1" applyFont="1" applyFill="1" applyBorder="1" applyAlignment="1" applyProtection="1">
      <alignment horizontal="center" vertical="center" wrapText="1"/>
      <protection/>
    </xf>
    <xf numFmtId="0" fontId="117" fillId="34" borderId="10" xfId="0" applyFont="1" applyFill="1" applyBorder="1" applyAlignment="1" applyProtection="1">
      <alignment horizontal="center" vertical="center" wrapText="1"/>
      <protection/>
    </xf>
    <xf numFmtId="0" fontId="119" fillId="0" borderId="10" xfId="0" applyFont="1" applyBorder="1" applyAlignment="1" applyProtection="1">
      <alignment horizontal="left" wrapText="1"/>
      <protection/>
    </xf>
    <xf numFmtId="1" fontId="119" fillId="34" borderId="10" xfId="0" applyNumberFormat="1" applyFont="1" applyFill="1" applyBorder="1" applyAlignment="1" applyProtection="1">
      <alignment horizontal="center" vertical="center" wrapText="1"/>
      <protection/>
    </xf>
    <xf numFmtId="0" fontId="119" fillId="34" borderId="10" xfId="0" applyFont="1" applyFill="1" applyBorder="1" applyAlignment="1" applyProtection="1">
      <alignment horizontal="center" vertical="center" wrapText="1"/>
      <protection/>
    </xf>
    <xf numFmtId="0" fontId="119" fillId="0" borderId="0" xfId="0" applyFont="1" applyFill="1" applyAlignment="1" applyProtection="1">
      <alignment/>
      <protection/>
    </xf>
    <xf numFmtId="0" fontId="109" fillId="34" borderId="11" xfId="0" applyFont="1" applyFill="1" applyBorder="1" applyAlignment="1" applyProtection="1">
      <alignment horizontal="center" wrapText="1"/>
      <protection/>
    </xf>
    <xf numFmtId="0" fontId="116" fillId="34" borderId="10" xfId="0" applyFont="1" applyFill="1" applyBorder="1" applyAlignment="1" applyProtection="1">
      <alignment vertical="top"/>
      <protection/>
    </xf>
    <xf numFmtId="0" fontId="109" fillId="0" borderId="10" xfId="0" applyFont="1" applyBorder="1" applyAlignment="1" applyProtection="1">
      <alignment vertical="top"/>
      <protection/>
    </xf>
    <xf numFmtId="0" fontId="109" fillId="0" borderId="10" xfId="0" applyFont="1" applyBorder="1" applyAlignment="1" applyProtection="1">
      <alignment horizontal="center" vertical="top"/>
      <protection/>
    </xf>
    <xf numFmtId="0" fontId="116" fillId="0" borderId="0" xfId="0" applyFont="1" applyAlignment="1" applyProtection="1">
      <alignment vertical="top" wrapText="1"/>
      <protection/>
    </xf>
    <xf numFmtId="0" fontId="120" fillId="0" borderId="0" xfId="0" applyFont="1" applyAlignment="1" applyProtection="1">
      <alignment/>
      <protection/>
    </xf>
    <xf numFmtId="0" fontId="125" fillId="0" borderId="0" xfId="0" applyFont="1" applyAlignment="1" applyProtection="1">
      <alignment/>
      <protection/>
    </xf>
    <xf numFmtId="0" fontId="125" fillId="0" borderId="0" xfId="0" applyFont="1" applyAlignment="1">
      <alignment/>
    </xf>
    <xf numFmtId="0" fontId="116" fillId="34" borderId="10" xfId="0" applyFont="1" applyFill="1" applyBorder="1" applyAlignment="1" applyProtection="1">
      <alignment horizontal="center" vertical="top"/>
      <protection/>
    </xf>
    <xf numFmtId="0" fontId="123" fillId="0" borderId="10" xfId="0" applyFont="1" applyBorder="1" applyAlignment="1" applyProtection="1">
      <alignment vertical="top"/>
      <protection/>
    </xf>
    <xf numFmtId="0" fontId="123" fillId="0" borderId="0" xfId="0" applyFont="1" applyAlignment="1" applyProtection="1">
      <alignment/>
      <protection/>
    </xf>
    <xf numFmtId="0" fontId="123" fillId="0" borderId="0" xfId="0" applyFont="1" applyAlignment="1">
      <alignment/>
    </xf>
    <xf numFmtId="0" fontId="119" fillId="0" borderId="0" xfId="0" applyFont="1" applyAlignment="1" applyProtection="1">
      <alignment horizontal="center" vertical="center"/>
      <protection/>
    </xf>
    <xf numFmtId="0" fontId="129" fillId="0" borderId="0" xfId="0" applyFont="1" applyAlignment="1" applyProtection="1">
      <alignment horizontal="justify"/>
      <protection/>
    </xf>
    <xf numFmtId="0" fontId="108" fillId="0" borderId="0" xfId="0" applyFont="1" applyAlignment="1" applyProtection="1">
      <alignment horizontal="justify"/>
      <protection/>
    </xf>
    <xf numFmtId="49" fontId="116" fillId="0" borderId="10" xfId="0" applyNumberFormat="1" applyFont="1" applyFill="1" applyBorder="1" applyAlignment="1" applyProtection="1">
      <alignment horizontal="center" wrapText="1"/>
      <protection locked="0"/>
    </xf>
    <xf numFmtId="0" fontId="123" fillId="0" borderId="10" xfId="0" applyFont="1" applyBorder="1" applyAlignment="1" applyProtection="1">
      <alignment/>
      <protection/>
    </xf>
    <xf numFmtId="0" fontId="123" fillId="34" borderId="10" xfId="0" applyFont="1" applyFill="1" applyBorder="1" applyAlignment="1" applyProtection="1">
      <alignment horizontal="center" vertical="center" wrapText="1"/>
      <protection/>
    </xf>
    <xf numFmtId="0" fontId="130" fillId="0" borderId="0" xfId="0" applyFont="1" applyAlignment="1" applyProtection="1">
      <alignment/>
      <protection/>
    </xf>
    <xf numFmtId="0" fontId="130" fillId="0" borderId="0" xfId="0" applyFont="1" applyAlignment="1">
      <alignment/>
    </xf>
    <xf numFmtId="0" fontId="112" fillId="0" borderId="0" xfId="0" applyFont="1" applyAlignment="1" applyProtection="1">
      <alignment horizontal="center"/>
      <protection/>
    </xf>
    <xf numFmtId="0" fontId="114" fillId="0" borderId="0" xfId="0" applyFont="1" applyAlignment="1">
      <alignment wrapText="1"/>
    </xf>
    <xf numFmtId="0" fontId="114" fillId="0" borderId="0" xfId="0" applyFont="1" applyAlignment="1">
      <alignment horizontal="left" wrapText="1"/>
    </xf>
    <xf numFmtId="0" fontId="109" fillId="0" borderId="10" xfId="0" applyFont="1" applyFill="1" applyBorder="1" applyAlignment="1" applyProtection="1">
      <alignment horizontal="center" wrapText="1"/>
      <protection locked="0"/>
    </xf>
    <xf numFmtId="14" fontId="109" fillId="0" borderId="10" xfId="0" applyNumberFormat="1" applyFont="1" applyFill="1" applyBorder="1" applyAlignment="1" applyProtection="1">
      <alignment horizontal="center" wrapText="1"/>
      <protection locked="0"/>
    </xf>
    <xf numFmtId="14" fontId="116" fillId="34" borderId="10" xfId="0" applyNumberFormat="1" applyFont="1" applyFill="1" applyBorder="1" applyAlignment="1" applyProtection="1">
      <alignment horizontal="center" vertical="center" wrapText="1"/>
      <protection/>
    </xf>
    <xf numFmtId="14" fontId="109" fillId="0" borderId="10" xfId="0" applyNumberFormat="1" applyFont="1" applyBorder="1" applyAlignment="1" applyProtection="1">
      <alignment wrapText="1"/>
      <protection/>
    </xf>
    <xf numFmtId="14" fontId="109" fillId="34" borderId="10" xfId="0" applyNumberFormat="1" applyFont="1" applyFill="1" applyBorder="1" applyAlignment="1" applyProtection="1">
      <alignment vertical="center" wrapText="1"/>
      <protection/>
    </xf>
    <xf numFmtId="14" fontId="123" fillId="34" borderId="10" xfId="0" applyNumberFormat="1" applyFont="1" applyFill="1" applyBorder="1" applyAlignment="1" applyProtection="1">
      <alignment horizontal="center" vertical="center" wrapText="1"/>
      <protection/>
    </xf>
    <xf numFmtId="0" fontId="119" fillId="34" borderId="10" xfId="0" applyFont="1" applyFill="1" applyBorder="1" applyAlignment="1">
      <alignment horizontal="right" vertical="top" wrapText="1"/>
    </xf>
    <xf numFmtId="0" fontId="109" fillId="0" borderId="0" xfId="0" applyFont="1" applyAlignment="1" applyProtection="1">
      <alignment wrapText="1"/>
      <protection locked="0"/>
    </xf>
    <xf numFmtId="0" fontId="109" fillId="0" borderId="0" xfId="0" applyFont="1" applyAlignment="1">
      <alignment horizontal="justify" wrapText="1"/>
    </xf>
    <xf numFmtId="0" fontId="109" fillId="0" borderId="11" xfId="0" applyFont="1" applyBorder="1" applyAlignment="1" applyProtection="1">
      <alignment wrapText="1"/>
      <protection locked="0"/>
    </xf>
    <xf numFmtId="0" fontId="120" fillId="0" borderId="0" xfId="0" applyFont="1" applyAlignment="1">
      <alignment vertical="center"/>
    </xf>
    <xf numFmtId="0" fontId="120" fillId="0" borderId="0" xfId="0" applyFont="1" applyAlignment="1">
      <alignment horizontal="center" vertical="center"/>
    </xf>
    <xf numFmtId="0" fontId="120" fillId="0" borderId="0" xfId="0" applyFont="1" applyAlignment="1">
      <alignment wrapText="1"/>
    </xf>
    <xf numFmtId="0" fontId="116" fillId="0" borderId="0" xfId="0" applyFont="1" applyAlignment="1">
      <alignment wrapText="1"/>
    </xf>
    <xf numFmtId="0" fontId="109" fillId="0" borderId="0" xfId="0" applyFont="1" applyBorder="1" applyAlignment="1">
      <alignment horizontal="left" wrapText="1"/>
    </xf>
    <xf numFmtId="0" fontId="109" fillId="0" borderId="0" xfId="0" applyFont="1" applyAlignment="1">
      <alignment vertical="center" wrapText="1"/>
    </xf>
    <xf numFmtId="0" fontId="120" fillId="0" borderId="0" xfId="0" applyFont="1" applyAlignment="1">
      <alignment vertical="center" wrapText="1"/>
    </xf>
    <xf numFmtId="0" fontId="109" fillId="0" borderId="0" xfId="0" applyFont="1" applyAlignment="1">
      <alignment horizontal="center" vertical="center" wrapText="1"/>
    </xf>
    <xf numFmtId="0" fontId="114" fillId="0" borderId="0" xfId="0" applyFont="1" applyAlignment="1">
      <alignment horizontal="left" vertical="top" wrapText="1"/>
    </xf>
    <xf numFmtId="0" fontId="131" fillId="0" borderId="0" xfId="0" applyFont="1" applyAlignment="1">
      <alignment horizontal="left" vertical="top" wrapText="1"/>
    </xf>
    <xf numFmtId="0" fontId="132" fillId="0" borderId="0" xfId="0" applyFont="1" applyAlignment="1">
      <alignment horizontal="left" vertical="top" wrapText="1"/>
    </xf>
    <xf numFmtId="0" fontId="122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33" fillId="0" borderId="0" xfId="0" applyFont="1" applyFill="1" applyAlignment="1">
      <alignment horizontal="center" vertical="center"/>
    </xf>
    <xf numFmtId="0" fontId="125" fillId="0" borderId="0" xfId="0" applyFont="1" applyFill="1" applyAlignment="1">
      <alignment horizontal="center" vertical="center"/>
    </xf>
    <xf numFmtId="0" fontId="125" fillId="0" borderId="0" xfId="0" applyFont="1" applyAlignment="1">
      <alignment horizontal="center" vertical="center"/>
    </xf>
    <xf numFmtId="16" fontId="7" fillId="37" borderId="10" xfId="0" applyNumberFormat="1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8" fillId="0" borderId="0" xfId="0" applyFont="1" applyFill="1" applyAlignment="1">
      <alignment horizontal="center" vertical="center"/>
    </xf>
    <xf numFmtId="0" fontId="108" fillId="0" borderId="0" xfId="0" applyFont="1" applyFill="1" applyAlignment="1">
      <alignment vertical="center"/>
    </xf>
    <xf numFmtId="0" fontId="120" fillId="0" borderId="0" xfId="0" applyFont="1" applyFill="1" applyAlignment="1">
      <alignment horizontal="left" vertical="top"/>
    </xf>
    <xf numFmtId="0" fontId="134" fillId="0" borderId="0" xfId="0" applyFont="1" applyFill="1" applyAlignment="1">
      <alignment/>
    </xf>
    <xf numFmtId="0" fontId="7" fillId="34" borderId="10" xfId="0" applyFont="1" applyFill="1" applyBorder="1" applyAlignment="1">
      <alignment horizontal="center" vertical="center"/>
    </xf>
    <xf numFmtId="1" fontId="10" fillId="34" borderId="0" xfId="0" applyNumberFormat="1" applyFont="1" applyFill="1" applyBorder="1" applyAlignment="1">
      <alignment horizontal="center" vertical="top" wrapText="1"/>
    </xf>
    <xf numFmtId="0" fontId="115" fillId="34" borderId="10" xfId="0" applyFont="1" applyFill="1" applyBorder="1" applyAlignment="1" applyProtection="1">
      <alignment horizontal="left" vertical="top" wrapText="1"/>
      <protection/>
    </xf>
    <xf numFmtId="0" fontId="109" fillId="34" borderId="10" xfId="0" applyFont="1" applyFill="1" applyBorder="1" applyAlignment="1" applyProtection="1">
      <alignment vertical="top"/>
      <protection/>
    </xf>
    <xf numFmtId="0" fontId="116" fillId="0" borderId="0" xfId="0" applyFont="1" applyFill="1" applyAlignment="1" applyProtection="1">
      <alignment vertical="top" wrapText="1"/>
      <protection/>
    </xf>
    <xf numFmtId="0" fontId="113" fillId="0" borderId="0" xfId="0" applyFont="1" applyFill="1" applyAlignment="1" applyProtection="1">
      <alignment vertical="top" wrapText="1"/>
      <protection/>
    </xf>
    <xf numFmtId="0" fontId="109" fillId="0" borderId="0" xfId="0" applyFont="1" applyFill="1" applyAlignment="1" applyProtection="1">
      <alignment wrapText="1"/>
      <protection/>
    </xf>
    <xf numFmtId="0" fontId="109" fillId="0" borderId="0" xfId="0" applyFont="1" applyFill="1" applyAlignment="1">
      <alignment wrapText="1"/>
    </xf>
    <xf numFmtId="0" fontId="109" fillId="34" borderId="10" xfId="0" applyFont="1" applyFill="1" applyBorder="1" applyAlignment="1">
      <alignment horizontal="center" vertical="center"/>
    </xf>
    <xf numFmtId="0" fontId="135" fillId="34" borderId="10" xfId="0" applyFont="1" applyFill="1" applyBorder="1" applyAlignment="1" applyProtection="1">
      <alignment vertical="top"/>
      <protection/>
    </xf>
    <xf numFmtId="0" fontId="136" fillId="34" borderId="10" xfId="0" applyFont="1" applyFill="1" applyBorder="1" applyAlignment="1" applyProtection="1">
      <alignment horizontal="left" vertical="top" wrapText="1"/>
      <protection/>
    </xf>
    <xf numFmtId="0" fontId="135" fillId="34" borderId="10" xfId="0" applyFont="1" applyFill="1" applyBorder="1" applyAlignment="1">
      <alignment horizontal="center" vertical="center"/>
    </xf>
    <xf numFmtId="0" fontId="137" fillId="0" borderId="0" xfId="0" applyFont="1" applyAlignment="1">
      <alignment/>
    </xf>
    <xf numFmtId="0" fontId="109" fillId="0" borderId="0" xfId="0" applyFont="1" applyAlignment="1">
      <alignment horizontal="right"/>
    </xf>
    <xf numFmtId="0" fontId="124" fillId="0" borderId="0" xfId="0" applyFont="1" applyAlignment="1">
      <alignment/>
    </xf>
    <xf numFmtId="0" fontId="138" fillId="0" borderId="0" xfId="0" applyFont="1" applyAlignment="1">
      <alignment horizontal="center"/>
    </xf>
    <xf numFmtId="0" fontId="109" fillId="0" borderId="0" xfId="0" applyFont="1" applyFill="1" applyAlignment="1">
      <alignment horizontal="center" vertical="center" textRotation="90" wrapText="1"/>
    </xf>
    <xf numFmtId="0" fontId="139" fillId="0" borderId="0" xfId="0" applyFont="1" applyFill="1" applyAlignment="1">
      <alignment horizontal="center" vertical="center"/>
    </xf>
    <xf numFmtId="0" fontId="109" fillId="0" borderId="0" xfId="0" applyFont="1" applyFill="1" applyAlignment="1">
      <alignment vertical="center"/>
    </xf>
    <xf numFmtId="0" fontId="112" fillId="0" borderId="0" xfId="0" applyFont="1" applyFill="1" applyAlignment="1">
      <alignment/>
    </xf>
    <xf numFmtId="0" fontId="116" fillId="39" borderId="10" xfId="0" applyFont="1" applyFill="1" applyBorder="1" applyAlignment="1" applyProtection="1">
      <alignment horizontal="center" vertical="center"/>
      <protection/>
    </xf>
    <xf numFmtId="1" fontId="7" fillId="39" borderId="0" xfId="0" applyNumberFormat="1" applyFont="1" applyFill="1" applyBorder="1" applyAlignment="1">
      <alignment horizontal="center" vertical="top" wrapText="1"/>
    </xf>
    <xf numFmtId="9" fontId="7" fillId="39" borderId="0" xfId="57" applyFont="1" applyFill="1" applyBorder="1" applyAlignment="1">
      <alignment horizontal="center" vertical="top" wrapText="1"/>
    </xf>
    <xf numFmtId="0" fontId="116" fillId="34" borderId="10" xfId="0" applyFont="1" applyFill="1" applyBorder="1" applyAlignment="1" applyProtection="1">
      <alignment vertical="top" wrapText="1"/>
      <protection/>
    </xf>
    <xf numFmtId="0" fontId="117" fillId="39" borderId="10" xfId="0" applyFont="1" applyFill="1" applyBorder="1" applyAlignment="1" applyProtection="1">
      <alignment horizontal="center" vertical="center" wrapText="1"/>
      <protection/>
    </xf>
    <xf numFmtId="0" fontId="119" fillId="39" borderId="0" xfId="0" applyFont="1" applyFill="1" applyAlignment="1" applyProtection="1">
      <alignment horizontal="center" vertical="top"/>
      <protection/>
    </xf>
    <xf numFmtId="0" fontId="116" fillId="39" borderId="0" xfId="0" applyFont="1" applyFill="1" applyAlignment="1" applyProtection="1">
      <alignment horizontal="center"/>
      <protection/>
    </xf>
    <xf numFmtId="9" fontId="109" fillId="0" borderId="0" xfId="57" applyFont="1" applyAlignment="1">
      <alignment/>
    </xf>
    <xf numFmtId="0" fontId="109" fillId="0" borderId="10" xfId="0" applyFont="1" applyFill="1" applyBorder="1" applyAlignment="1">
      <alignment horizontal="center" vertical="top" wrapText="1"/>
    </xf>
    <xf numFmtId="0" fontId="119" fillId="39" borderId="10" xfId="0" applyFont="1" applyFill="1" applyBorder="1" applyAlignment="1">
      <alignment horizontal="center" vertical="top" wrapText="1"/>
    </xf>
    <xf numFmtId="0" fontId="119" fillId="39" borderId="17" xfId="0" applyFont="1" applyFill="1" applyBorder="1" applyAlignment="1" applyProtection="1">
      <alignment horizontal="center" vertical="center"/>
      <protection/>
    </xf>
    <xf numFmtId="0" fontId="110" fillId="0" borderId="0" xfId="0" applyFont="1" applyFill="1" applyAlignment="1">
      <alignment/>
    </xf>
    <xf numFmtId="0" fontId="140" fillId="0" borderId="0" xfId="0" applyFont="1" applyFill="1" applyAlignment="1">
      <alignment/>
    </xf>
    <xf numFmtId="0" fontId="140" fillId="0" borderId="0" xfId="0" applyFont="1" applyAlignment="1">
      <alignment/>
    </xf>
    <xf numFmtId="0" fontId="109" fillId="39" borderId="10" xfId="0" applyFont="1" applyFill="1" applyBorder="1" applyAlignment="1" applyProtection="1">
      <alignment horizontal="center" vertical="center"/>
      <protection/>
    </xf>
    <xf numFmtId="0" fontId="109" fillId="0" borderId="10" xfId="0" applyFont="1" applyFill="1" applyBorder="1" applyAlignment="1" applyProtection="1">
      <alignment horizontal="center" vertical="center" wrapText="1"/>
      <protection/>
    </xf>
    <xf numFmtId="173" fontId="116" fillId="35" borderId="10" xfId="0" applyNumberFormat="1" applyFont="1" applyFill="1" applyBorder="1" applyAlignment="1" applyProtection="1">
      <alignment horizontal="center" vertical="center"/>
      <protection locked="0"/>
    </xf>
    <xf numFmtId="0" fontId="115" fillId="34" borderId="10" xfId="0" applyFont="1" applyFill="1" applyBorder="1" applyAlignment="1" applyProtection="1">
      <alignment horizontal="center" vertical="center" wrapText="1"/>
      <protection/>
    </xf>
    <xf numFmtId="0" fontId="109" fillId="0" borderId="10" xfId="0" applyFont="1" applyFill="1" applyBorder="1" applyAlignment="1" applyProtection="1">
      <alignment horizontal="center" vertical="center" wrapText="1"/>
      <protection/>
    </xf>
    <xf numFmtId="0" fontId="109" fillId="0" borderId="10" xfId="0" applyFont="1" applyBorder="1" applyAlignment="1" applyProtection="1">
      <alignment horizontal="center" vertical="center" textRotation="90" wrapText="1"/>
      <protection/>
    </xf>
    <xf numFmtId="0" fontId="109" fillId="0" borderId="10" xfId="0" applyFont="1" applyBorder="1" applyAlignment="1" applyProtection="1">
      <alignment horizontal="center" vertical="center"/>
      <protection locked="0"/>
    </xf>
    <xf numFmtId="0" fontId="109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 vertical="center" wrapText="1"/>
    </xf>
    <xf numFmtId="16" fontId="141" fillId="9" borderId="10" xfId="0" applyNumberFormat="1" applyFont="1" applyFill="1" applyBorder="1" applyAlignment="1">
      <alignment horizontal="center" vertical="center" wrapText="1"/>
    </xf>
    <xf numFmtId="16" fontId="141" fillId="17" borderId="10" xfId="0" applyNumberFormat="1" applyFont="1" applyFill="1" applyBorder="1" applyAlignment="1">
      <alignment horizontal="center" vertical="center" wrapText="1"/>
    </xf>
    <xf numFmtId="0" fontId="109" fillId="0" borderId="10" xfId="0" applyFont="1" applyFill="1" applyBorder="1" applyAlignment="1" applyProtection="1">
      <alignment horizontal="center" vertical="center" wrapText="1"/>
      <protection/>
    </xf>
    <xf numFmtId="0" fontId="11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1" fontId="10" fillId="34" borderId="10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2" fillId="17" borderId="10" xfId="0" applyNumberFormat="1" applyFont="1" applyFill="1" applyBorder="1" applyAlignment="1">
      <alignment horizontal="center" vertical="center" wrapText="1"/>
    </xf>
    <xf numFmtId="0" fontId="12" fillId="4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top" wrapText="1"/>
    </xf>
    <xf numFmtId="0" fontId="7" fillId="34" borderId="16" xfId="0" applyFont="1" applyFill="1" applyBorder="1" applyAlignment="1">
      <alignment horizontal="left" vertical="top" wrapText="1"/>
    </xf>
    <xf numFmtId="0" fontId="12" fillId="34" borderId="16" xfId="0" applyFont="1" applyFill="1" applyBorder="1" applyAlignment="1">
      <alignment horizontal="left" vertical="top" wrapText="1"/>
    </xf>
    <xf numFmtId="16" fontId="7" fillId="38" borderId="10" xfId="0" applyNumberFormat="1" applyFont="1" applyFill="1" applyBorder="1" applyAlignment="1">
      <alignment horizontal="center" vertical="center" wrapText="1"/>
    </xf>
    <xf numFmtId="0" fontId="141" fillId="0" borderId="10" xfId="0" applyFont="1" applyFill="1" applyBorder="1" applyAlignment="1">
      <alignment horizontal="center" vertical="top" wrapText="1"/>
    </xf>
    <xf numFmtId="1" fontId="141" fillId="0" borderId="10" xfId="0" applyNumberFormat="1" applyFont="1" applyFill="1" applyBorder="1" applyAlignment="1">
      <alignment horizontal="center" vertical="top" wrapText="1"/>
    </xf>
    <xf numFmtId="1" fontId="12" fillId="38" borderId="10" xfId="0" applyNumberFormat="1" applyFont="1" applyFill="1" applyBorder="1" applyAlignment="1">
      <alignment horizontal="center" vertical="center" wrapText="1"/>
    </xf>
    <xf numFmtId="1" fontId="12" fillId="37" borderId="10" xfId="0" applyNumberFormat="1" applyFont="1" applyFill="1" applyBorder="1" applyAlignment="1">
      <alignment horizontal="center" vertical="center" wrapText="1"/>
    </xf>
    <xf numFmtId="1" fontId="142" fillId="9" borderId="10" xfId="0" applyNumberFormat="1" applyFont="1" applyFill="1" applyBorder="1" applyAlignment="1">
      <alignment horizontal="center" vertical="center" wrapText="1"/>
    </xf>
    <xf numFmtId="1" fontId="142" fillId="17" borderId="10" xfId="0" applyNumberFormat="1" applyFont="1" applyFill="1" applyBorder="1" applyAlignment="1">
      <alignment horizontal="center" vertical="center" wrapText="1"/>
    </xf>
    <xf numFmtId="0" fontId="109" fillId="0" borderId="10" xfId="0" applyFont="1" applyBorder="1" applyAlignment="1" applyProtection="1">
      <alignment horizontal="center" vertical="center"/>
      <protection/>
    </xf>
    <xf numFmtId="0" fontId="109" fillId="0" borderId="10" xfId="0" applyFont="1" applyBorder="1" applyAlignment="1" applyProtection="1">
      <alignment horizontal="left" vertical="center" wrapText="1"/>
      <protection locked="0"/>
    </xf>
    <xf numFmtId="0" fontId="109" fillId="34" borderId="10" xfId="0" applyFont="1" applyFill="1" applyBorder="1" applyAlignment="1" applyProtection="1">
      <alignment wrapText="1"/>
      <protection locked="0"/>
    </xf>
    <xf numFmtId="0" fontId="116" fillId="34" borderId="10" xfId="0" applyFont="1" applyFill="1" applyBorder="1" applyAlignment="1" applyProtection="1">
      <alignment horizontal="left" vertical="center" wrapText="1"/>
      <protection locked="0"/>
    </xf>
    <xf numFmtId="0" fontId="116" fillId="0" borderId="10" xfId="0" applyFont="1" applyBorder="1" applyAlignment="1" applyProtection="1">
      <alignment horizontal="left" vertical="center" wrapText="1"/>
      <protection locked="0"/>
    </xf>
    <xf numFmtId="0" fontId="116" fillId="34" borderId="10" xfId="0" applyFont="1" applyFill="1" applyBorder="1" applyAlignment="1" applyProtection="1">
      <alignment horizontal="center" vertical="center" wrapText="1"/>
      <protection locked="0"/>
    </xf>
    <xf numFmtId="0" fontId="116" fillId="34" borderId="10" xfId="0" applyFont="1" applyFill="1" applyBorder="1" applyAlignment="1" applyProtection="1">
      <alignment wrapText="1"/>
      <protection locked="0"/>
    </xf>
    <xf numFmtId="0" fontId="116" fillId="0" borderId="10" xfId="0" applyFont="1" applyBorder="1" applyAlignment="1" applyProtection="1">
      <alignment wrapText="1"/>
      <protection locked="0"/>
    </xf>
    <xf numFmtId="0" fontId="141" fillId="0" borderId="10" xfId="0" applyFont="1" applyFill="1" applyBorder="1" applyAlignment="1" applyProtection="1">
      <alignment horizontal="center" vertical="center" textRotation="90" wrapText="1"/>
      <protection/>
    </xf>
    <xf numFmtId="0" fontId="141" fillId="0" borderId="10" xfId="0" applyFont="1" applyBorder="1" applyAlignment="1" applyProtection="1">
      <alignment horizontal="center" vertical="center" textRotation="90" wrapText="1"/>
      <protection/>
    </xf>
    <xf numFmtId="0" fontId="7" fillId="0" borderId="10" xfId="0" applyFont="1" applyBorder="1" applyAlignment="1" applyProtection="1">
      <alignment horizontal="center" vertical="center" textRotation="90" wrapText="1"/>
      <protection/>
    </xf>
    <xf numFmtId="172" fontId="7" fillId="0" borderId="10" xfId="0" applyNumberFormat="1" applyFont="1" applyBorder="1" applyAlignment="1" applyProtection="1">
      <alignment horizontal="center" vertical="center" textRotation="90" wrapText="1"/>
      <protection/>
    </xf>
    <xf numFmtId="0" fontId="7" fillId="0" borderId="17" xfId="0" applyFont="1" applyBorder="1" applyAlignment="1" applyProtection="1">
      <alignment horizontal="center" vertical="center" textRotation="90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 wrapText="1"/>
      <protection/>
    </xf>
    <xf numFmtId="0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wrapText="1"/>
      <protection/>
    </xf>
    <xf numFmtId="0" fontId="7" fillId="34" borderId="10" xfId="0" applyFont="1" applyFill="1" applyBorder="1" applyAlignment="1" applyProtection="1">
      <alignment horizontal="left" vertical="top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141" fillId="0" borderId="10" xfId="0" applyFont="1" applyBorder="1" applyAlignment="1">
      <alignment horizontal="center" vertical="center" textRotation="90" wrapText="1"/>
    </xf>
    <xf numFmtId="0" fontId="109" fillId="0" borderId="10" xfId="0" applyFont="1" applyFill="1" applyBorder="1" applyAlignment="1" applyProtection="1">
      <alignment horizontal="left" vertical="center" wrapText="1"/>
      <protection locked="0"/>
    </xf>
    <xf numFmtId="0" fontId="131" fillId="0" borderId="0" xfId="0" applyFont="1" applyAlignment="1">
      <alignment/>
    </xf>
    <xf numFmtId="0" fontId="109" fillId="0" borderId="10" xfId="0" applyFont="1" applyBorder="1" applyAlignment="1" applyProtection="1">
      <alignment/>
      <protection locked="0"/>
    </xf>
    <xf numFmtId="0" fontId="7" fillId="34" borderId="13" xfId="0" applyFont="1" applyFill="1" applyBorder="1" applyAlignment="1" applyProtection="1">
      <alignment horizontal="center" vertical="center" wrapText="1"/>
      <protection/>
    </xf>
    <xf numFmtId="0" fontId="109" fillId="0" borderId="10" xfId="0" applyFont="1" applyBorder="1" applyAlignment="1">
      <alignment horizontal="center" vertical="top" wrapText="1"/>
    </xf>
    <xf numFmtId="0" fontId="116" fillId="0" borderId="0" xfId="0" applyFont="1" applyFill="1" applyAlignment="1">
      <alignment horizontal="center"/>
    </xf>
    <xf numFmtId="1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143" fillId="0" borderId="0" xfId="0" applyFont="1" applyAlignment="1" applyProtection="1">
      <alignment horizontal="left" vertical="top" wrapText="1"/>
      <protection/>
    </xf>
    <xf numFmtId="0" fontId="109" fillId="0" borderId="10" xfId="0" applyFont="1" applyBorder="1" applyAlignment="1">
      <alignment horizontal="center" vertical="center" textRotation="90" wrapText="1"/>
    </xf>
    <xf numFmtId="0" fontId="116" fillId="0" borderId="0" xfId="0" applyFont="1" applyAlignment="1">
      <alignment horizontal="center"/>
    </xf>
    <xf numFmtId="0" fontId="114" fillId="0" borderId="0" xfId="0" applyFont="1" applyAlignment="1">
      <alignment horizontal="center" wrapText="1"/>
    </xf>
    <xf numFmtId="0" fontId="117" fillId="34" borderId="10" xfId="0" applyFont="1" applyFill="1" applyBorder="1" applyAlignment="1" applyProtection="1">
      <alignment vertical="top"/>
      <protection/>
    </xf>
    <xf numFmtId="0" fontId="144" fillId="34" borderId="10" xfId="0" applyFont="1" applyFill="1" applyBorder="1" applyAlignment="1" applyProtection="1">
      <alignment horizontal="left" vertical="top" wrapText="1"/>
      <protection/>
    </xf>
    <xf numFmtId="0" fontId="109" fillId="0" borderId="10" xfId="0" applyFont="1" applyBorder="1" applyAlignment="1">
      <alignment horizontal="center"/>
    </xf>
    <xf numFmtId="0" fontId="109" fillId="0" borderId="10" xfId="0" applyFont="1" applyBorder="1" applyAlignment="1">
      <alignment/>
    </xf>
    <xf numFmtId="0" fontId="144" fillId="34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4" fillId="0" borderId="0" xfId="0" applyFont="1" applyAlignment="1">
      <alignment/>
    </xf>
    <xf numFmtId="0" fontId="145" fillId="0" borderId="0" xfId="0" applyFont="1" applyAlignment="1">
      <alignment/>
    </xf>
    <xf numFmtId="1" fontId="7" fillId="34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wrapText="1"/>
      <protection/>
    </xf>
    <xf numFmtId="0" fontId="19" fillId="0" borderId="10" xfId="0" applyFont="1" applyBorder="1" applyAlignment="1" applyProtection="1">
      <alignment horizontal="left" vertical="top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10" xfId="0" applyNumberFormat="1" applyFont="1" applyBorder="1" applyAlignment="1" applyProtection="1">
      <alignment horizontal="center" vertical="center" wrapText="1"/>
      <protection/>
    </xf>
    <xf numFmtId="1" fontId="19" fillId="0" borderId="10" xfId="0" applyNumberFormat="1" applyFont="1" applyBorder="1" applyAlignment="1" applyProtection="1">
      <alignment horizontal="center" vertical="center" wrapText="1"/>
      <protection/>
    </xf>
    <xf numFmtId="0" fontId="10" fillId="39" borderId="10" xfId="0" applyFont="1" applyFill="1" applyBorder="1" applyAlignment="1" applyProtection="1">
      <alignment horizontal="center" wrapText="1"/>
      <protection/>
    </xf>
    <xf numFmtId="0" fontId="10" fillId="39" borderId="11" xfId="0" applyFont="1" applyFill="1" applyBorder="1" applyAlignment="1" applyProtection="1">
      <alignment horizontal="center" vertical="center" wrapText="1"/>
      <protection/>
    </xf>
    <xf numFmtId="0" fontId="10" fillId="39" borderId="10" xfId="0" applyNumberFormat="1" applyFont="1" applyFill="1" applyBorder="1" applyAlignment="1" applyProtection="1">
      <alignment horizontal="center" wrapText="1"/>
      <protection/>
    </xf>
    <xf numFmtId="0" fontId="10" fillId="39" borderId="10" xfId="0" applyFont="1" applyFill="1" applyBorder="1" applyAlignment="1" applyProtection="1">
      <alignment horizontal="center"/>
      <protection/>
    </xf>
    <xf numFmtId="0" fontId="10" fillId="39" borderId="17" xfId="0" applyFont="1" applyFill="1" applyBorder="1" applyAlignment="1" applyProtection="1">
      <alignment horizontal="center" wrapText="1"/>
      <protection/>
    </xf>
    <xf numFmtId="0" fontId="139" fillId="39" borderId="10" xfId="0" applyFont="1" applyFill="1" applyBorder="1" applyAlignment="1" applyProtection="1">
      <alignment horizontal="center" wrapText="1"/>
      <protection/>
    </xf>
    <xf numFmtId="0" fontId="116" fillId="39" borderId="10" xfId="0" applyFont="1" applyFill="1" applyBorder="1" applyAlignment="1" applyProtection="1">
      <alignment horizontal="center" wrapText="1"/>
      <protection/>
    </xf>
    <xf numFmtId="0" fontId="139" fillId="39" borderId="10" xfId="0" applyFont="1" applyFill="1" applyBorder="1" applyAlignment="1" applyProtection="1">
      <alignment horizontal="center"/>
      <protection/>
    </xf>
    <xf numFmtId="0" fontId="116" fillId="39" borderId="10" xfId="0" applyFont="1" applyFill="1" applyBorder="1" applyAlignment="1" applyProtection="1">
      <alignment horizontal="center"/>
      <protection/>
    </xf>
    <xf numFmtId="0" fontId="109" fillId="39" borderId="10" xfId="0" applyFont="1" applyFill="1" applyBorder="1" applyAlignment="1">
      <alignment horizontal="center"/>
    </xf>
    <xf numFmtId="0" fontId="116" fillId="39" borderId="16" xfId="0" applyFont="1" applyFill="1" applyBorder="1" applyAlignment="1" applyProtection="1">
      <alignment horizontal="center" wrapText="1"/>
      <protection/>
    </xf>
    <xf numFmtId="0" fontId="10" fillId="39" borderId="10" xfId="0" applyFont="1" applyFill="1" applyBorder="1" applyAlignment="1" applyProtection="1">
      <alignment horizontal="center" vertical="center" wrapText="1"/>
      <protection/>
    </xf>
    <xf numFmtId="49" fontId="10" fillId="39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 vertical="center" textRotation="90" wrapText="1"/>
      <protection/>
    </xf>
    <xf numFmtId="0" fontId="7" fillId="0" borderId="18" xfId="0" applyFont="1" applyFill="1" applyBorder="1" applyAlignment="1" applyProtection="1">
      <alignment horizont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49" fontId="109" fillId="34" borderId="10" xfId="0" applyNumberFormat="1" applyFont="1" applyFill="1" applyBorder="1" applyAlignment="1" applyProtection="1">
      <alignment horizontal="center"/>
      <protection locked="0"/>
    </xf>
    <xf numFmtId="1" fontId="109" fillId="0" borderId="10" xfId="0" applyNumberFormat="1" applyFont="1" applyBorder="1" applyAlignment="1">
      <alignment horizontal="center" vertical="center"/>
    </xf>
    <xf numFmtId="0" fontId="145" fillId="0" borderId="0" xfId="0" applyFont="1" applyBorder="1" applyAlignment="1">
      <alignment horizontal="center" vertical="center" textRotation="90" wrapText="1"/>
    </xf>
    <xf numFmtId="0" fontId="146" fillId="0" borderId="0" xfId="0" applyFont="1" applyAlignment="1">
      <alignment horizontal="center"/>
    </xf>
    <xf numFmtId="0" fontId="145" fillId="0" borderId="0" xfId="0" applyFont="1" applyAlignment="1">
      <alignment horizontal="center" vertical="center"/>
    </xf>
    <xf numFmtId="0" fontId="147" fillId="0" borderId="0" xfId="0" applyFont="1" applyAlignment="1">
      <alignment/>
    </xf>
    <xf numFmtId="0" fontId="145" fillId="0" borderId="0" xfId="0" applyFont="1" applyBorder="1" applyAlignment="1">
      <alignment/>
    </xf>
    <xf numFmtId="0" fontId="148" fillId="0" borderId="0" xfId="0" applyFont="1" applyAlignment="1">
      <alignment/>
    </xf>
    <xf numFmtId="0" fontId="109" fillId="0" borderId="10" xfId="0" applyFont="1" applyFill="1" applyBorder="1" applyAlignment="1" applyProtection="1">
      <alignment horizontal="center" vertical="center" textRotation="90" wrapText="1"/>
      <protection/>
    </xf>
    <xf numFmtId="0" fontId="109" fillId="0" borderId="0" xfId="0" applyFont="1" applyBorder="1" applyAlignment="1" applyProtection="1">
      <alignment horizontal="center" wrapText="1"/>
      <protection/>
    </xf>
    <xf numFmtId="0" fontId="116" fillId="7" borderId="10" xfId="0" applyFont="1" applyFill="1" applyBorder="1" applyAlignment="1" applyProtection="1">
      <alignment horizontal="center" vertical="center"/>
      <protection locked="0"/>
    </xf>
    <xf numFmtId="1" fontId="7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115" fillId="7" borderId="10" xfId="0" applyFont="1" applyFill="1" applyBorder="1" applyAlignment="1" applyProtection="1">
      <alignment horizontal="center" vertical="center" wrapText="1"/>
      <protection locked="0"/>
    </xf>
    <xf numFmtId="0" fontId="116" fillId="7" borderId="10" xfId="0" applyFont="1" applyFill="1" applyBorder="1" applyAlignment="1" applyProtection="1">
      <alignment horizontal="center"/>
      <protection locked="0"/>
    </xf>
    <xf numFmtId="0" fontId="7" fillId="7" borderId="10" xfId="0" applyFont="1" applyFill="1" applyBorder="1" applyAlignment="1" applyProtection="1">
      <alignment horizontal="center" vertical="center"/>
      <protection locked="0"/>
    </xf>
    <xf numFmtId="0" fontId="109" fillId="7" borderId="10" xfId="0" applyFont="1" applyFill="1" applyBorder="1" applyAlignment="1" applyProtection="1">
      <alignment horizontal="center" vertical="center"/>
      <protection locked="0"/>
    </xf>
    <xf numFmtId="0" fontId="109" fillId="0" borderId="10" xfId="0" applyFont="1" applyFill="1" applyBorder="1" applyAlignment="1">
      <alignment horizontal="center" vertical="center" wrapText="1"/>
    </xf>
    <xf numFmtId="1" fontId="126" fillId="7" borderId="10" xfId="0" applyNumberFormat="1" applyFont="1" applyFill="1" applyBorder="1" applyAlignment="1" applyProtection="1">
      <alignment horizontal="center" vertical="center" wrapText="1"/>
      <protection/>
    </xf>
    <xf numFmtId="0" fontId="7" fillId="7" borderId="10" xfId="0" applyFont="1" applyFill="1" applyBorder="1" applyAlignment="1" applyProtection="1">
      <alignment horizontal="center" vertical="center" wrapText="1"/>
      <protection locked="0"/>
    </xf>
    <xf numFmtId="0" fontId="117" fillId="0" borderId="10" xfId="0" applyFont="1" applyFill="1" applyBorder="1" applyAlignment="1" applyProtection="1">
      <alignment horizontal="center"/>
      <protection/>
    </xf>
    <xf numFmtId="0" fontId="117" fillId="34" borderId="10" xfId="0" applyFont="1" applyFill="1" applyBorder="1" applyAlignment="1" applyProtection="1">
      <alignment horizontal="left" vertical="center" wrapText="1"/>
      <protection/>
    </xf>
    <xf numFmtId="0" fontId="116" fillId="0" borderId="0" xfId="0" applyFont="1" applyFill="1" applyAlignment="1">
      <alignment/>
    </xf>
    <xf numFmtId="0" fontId="128" fillId="0" borderId="0" xfId="0" applyFont="1" applyAlignment="1" applyProtection="1">
      <alignment horizontal="left" vertical="top" wrapText="1"/>
      <protection/>
    </xf>
    <xf numFmtId="0" fontId="109" fillId="0" borderId="0" xfId="0" applyFont="1" applyAlignment="1">
      <alignment wrapText="1"/>
    </xf>
    <xf numFmtId="1" fontId="116" fillId="39" borderId="10" xfId="0" applyNumberFormat="1" applyFont="1" applyFill="1" applyBorder="1" applyAlignment="1" applyProtection="1">
      <alignment horizontal="center" vertical="center"/>
      <protection/>
    </xf>
    <xf numFmtId="0" fontId="114" fillId="0" borderId="0" xfId="0" applyFont="1" applyBorder="1" applyAlignment="1">
      <alignment/>
    </xf>
    <xf numFmtId="0" fontId="114" fillId="0" borderId="0" xfId="0" applyFont="1" applyBorder="1" applyAlignment="1">
      <alignment horizontal="center"/>
    </xf>
    <xf numFmtId="0" fontId="149" fillId="0" borderId="0" xfId="0" applyFont="1" applyAlignment="1" applyProtection="1">
      <alignment horizontal="justify"/>
      <protection/>
    </xf>
    <xf numFmtId="0" fontId="150" fillId="0" borderId="0" xfId="0" applyFont="1" applyBorder="1" applyAlignment="1">
      <alignment/>
    </xf>
    <xf numFmtId="0" fontId="150" fillId="0" borderId="0" xfId="0" applyFont="1" applyBorder="1" applyAlignment="1">
      <alignment horizontal="center"/>
    </xf>
    <xf numFmtId="0" fontId="151" fillId="0" borderId="0" xfId="0" applyFont="1" applyBorder="1" applyAlignment="1" applyProtection="1">
      <alignment/>
      <protection/>
    </xf>
    <xf numFmtId="0" fontId="152" fillId="0" borderId="0" xfId="0" applyFont="1" applyAlignment="1" applyProtection="1">
      <alignment horizontal="justify"/>
      <protection/>
    </xf>
    <xf numFmtId="0" fontId="151" fillId="0" borderId="0" xfId="0" applyFont="1" applyBorder="1" applyAlignment="1" applyProtection="1">
      <alignment horizontal="center"/>
      <protection/>
    </xf>
    <xf numFmtId="1" fontId="151" fillId="0" borderId="0" xfId="0" applyNumberFormat="1" applyFont="1" applyBorder="1" applyAlignment="1" applyProtection="1">
      <alignment horizontal="center"/>
      <protection/>
    </xf>
    <xf numFmtId="0" fontId="151" fillId="0" borderId="0" xfId="0" applyFont="1" applyAlignment="1" applyProtection="1">
      <alignment/>
      <protection/>
    </xf>
    <xf numFmtId="0" fontId="151" fillId="0" borderId="0" xfId="0" applyFont="1" applyFill="1" applyAlignment="1">
      <alignment horizontal="center" vertical="center"/>
    </xf>
    <xf numFmtId="0" fontId="151" fillId="0" borderId="0" xfId="0" applyFont="1" applyAlignment="1">
      <alignment horizontal="center"/>
    </xf>
    <xf numFmtId="0" fontId="151" fillId="0" borderId="0" xfId="0" applyFont="1" applyAlignment="1">
      <alignment/>
    </xf>
    <xf numFmtId="0" fontId="151" fillId="0" borderId="0" xfId="0" applyFont="1" applyAlignment="1" applyProtection="1">
      <alignment horizontal="justify"/>
      <protection/>
    </xf>
    <xf numFmtId="0" fontId="153" fillId="0" borderId="0" xfId="0" applyFont="1" applyAlignment="1" applyProtection="1">
      <alignment horizontal="left" vertical="top" wrapText="1"/>
      <protection/>
    </xf>
    <xf numFmtId="0" fontId="151" fillId="0" borderId="0" xfId="0" applyFont="1" applyFill="1" applyBorder="1" applyAlignment="1" applyProtection="1">
      <alignment horizontal="left" vertical="top" wrapText="1"/>
      <protection/>
    </xf>
    <xf numFmtId="0" fontId="124" fillId="0" borderId="0" xfId="0" applyFont="1" applyFill="1" applyBorder="1" applyAlignment="1" applyProtection="1">
      <alignment horizontal="center"/>
      <protection/>
    </xf>
    <xf numFmtId="0" fontId="124" fillId="0" borderId="0" xfId="0" applyFont="1" applyFill="1" applyBorder="1" applyAlignment="1" applyProtection="1">
      <alignment/>
      <protection/>
    </xf>
    <xf numFmtId="0" fontId="124" fillId="0" borderId="0" xfId="0" applyFont="1" applyFill="1" applyAlignment="1">
      <alignment/>
    </xf>
    <xf numFmtId="0" fontId="151" fillId="0" borderId="0" xfId="0" applyFont="1" applyFill="1" applyBorder="1" applyAlignment="1" applyProtection="1">
      <alignment horizontal="center"/>
      <protection/>
    </xf>
    <xf numFmtId="0" fontId="151" fillId="0" borderId="0" xfId="0" applyFont="1" applyFill="1" applyAlignment="1" applyProtection="1">
      <alignment/>
      <protection/>
    </xf>
    <xf numFmtId="0" fontId="151" fillId="0" borderId="0" xfId="0" applyFont="1" applyFill="1" applyAlignment="1">
      <alignment/>
    </xf>
    <xf numFmtId="0" fontId="154" fillId="0" borderId="0" xfId="0" applyFont="1" applyFill="1" applyAlignment="1">
      <alignment/>
    </xf>
    <xf numFmtId="0" fontId="118" fillId="0" borderId="0" xfId="0" applyFont="1" applyFill="1" applyAlignment="1">
      <alignment/>
    </xf>
    <xf numFmtId="0" fontId="151" fillId="0" borderId="0" xfId="0" applyFont="1" applyFill="1" applyBorder="1" applyAlignment="1" applyProtection="1">
      <alignment/>
      <protection/>
    </xf>
    <xf numFmtId="0" fontId="152" fillId="0" borderId="0" xfId="0" applyFont="1" applyAlignment="1" applyProtection="1">
      <alignment horizontal="justify" wrapText="1"/>
      <protection/>
    </xf>
    <xf numFmtId="0" fontId="151" fillId="0" borderId="0" xfId="0" applyFont="1" applyFill="1" applyBorder="1" applyAlignment="1" applyProtection="1">
      <alignment horizontal="center" wrapText="1"/>
      <protection/>
    </xf>
    <xf numFmtId="0" fontId="151" fillId="0" borderId="0" xfId="0" applyFont="1" applyAlignment="1" applyProtection="1">
      <alignment horizontal="left" vertical="top" wrapText="1"/>
      <protection/>
    </xf>
    <xf numFmtId="0" fontId="118" fillId="0" borderId="0" xfId="0" applyFont="1" applyBorder="1" applyAlignment="1" applyProtection="1">
      <alignment/>
      <protection/>
    </xf>
    <xf numFmtId="0" fontId="118" fillId="0" borderId="0" xfId="0" applyFont="1" applyBorder="1" applyAlignment="1" applyProtection="1">
      <alignment horizontal="center"/>
      <protection/>
    </xf>
    <xf numFmtId="0" fontId="150" fillId="0" borderId="0" xfId="0" applyFont="1" applyBorder="1" applyAlignment="1">
      <alignment horizontal="left" vertical="top" wrapText="1"/>
    </xf>
    <xf numFmtId="0" fontId="150" fillId="0" borderId="0" xfId="0" applyFont="1" applyBorder="1" applyAlignment="1">
      <alignment vertical="top"/>
    </xf>
    <xf numFmtId="0" fontId="155" fillId="0" borderId="0" xfId="0" applyFont="1" applyBorder="1" applyAlignment="1">
      <alignment vertical="top"/>
    </xf>
    <xf numFmtId="0" fontId="150" fillId="0" borderId="0" xfId="0" applyFont="1" applyAlignment="1" applyProtection="1">
      <alignment horizontal="left" vertical="top" wrapText="1"/>
      <protection/>
    </xf>
    <xf numFmtId="0" fontId="150" fillId="0" borderId="0" xfId="0" applyFont="1" applyBorder="1" applyAlignment="1">
      <alignment/>
    </xf>
    <xf numFmtId="0" fontId="109" fillId="0" borderId="10" xfId="0" applyFont="1" applyFill="1" applyBorder="1" applyAlignment="1">
      <alignment wrapText="1"/>
    </xf>
    <xf numFmtId="0" fontId="109" fillId="0" borderId="16" xfId="0" applyFont="1" applyBorder="1" applyAlignment="1">
      <alignment/>
    </xf>
    <xf numFmtId="0" fontId="109" fillId="0" borderId="19" xfId="0" applyFont="1" applyBorder="1" applyAlignment="1">
      <alignment/>
    </xf>
    <xf numFmtId="0" fontId="109" fillId="0" borderId="17" xfId="0" applyFont="1" applyBorder="1" applyAlignment="1">
      <alignment/>
    </xf>
    <xf numFmtId="0" fontId="10" fillId="2" borderId="10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41" borderId="10" xfId="0" applyFont="1" applyFill="1" applyBorder="1" applyAlignment="1">
      <alignment horizontal="center" vertical="center"/>
    </xf>
    <xf numFmtId="0" fontId="150" fillId="9" borderId="0" xfId="0" applyFont="1" applyFill="1" applyBorder="1" applyAlignment="1">
      <alignment horizontal="left" vertical="top" wrapText="1"/>
    </xf>
    <xf numFmtId="0" fontId="155" fillId="9" borderId="0" xfId="0" applyFont="1" applyFill="1" applyBorder="1" applyAlignment="1">
      <alignment horizontal="left" vertical="top"/>
    </xf>
    <xf numFmtId="0" fontId="150" fillId="9" borderId="0" xfId="0" applyFont="1" applyFill="1" applyBorder="1" applyAlignment="1">
      <alignment horizontal="left" vertical="top"/>
    </xf>
    <xf numFmtId="0" fontId="150" fillId="8" borderId="0" xfId="0" applyFont="1" applyFill="1" applyBorder="1" applyAlignment="1">
      <alignment horizontal="left" vertical="top"/>
    </xf>
    <xf numFmtId="0" fontId="155" fillId="8" borderId="0" xfId="0" applyFont="1" applyFill="1" applyBorder="1" applyAlignment="1">
      <alignment horizontal="left" vertical="top"/>
    </xf>
    <xf numFmtId="0" fontId="150" fillId="41" borderId="0" xfId="0" applyFont="1" applyFill="1" applyBorder="1" applyAlignment="1">
      <alignment horizontal="left" vertical="top"/>
    </xf>
    <xf numFmtId="0" fontId="155" fillId="41" borderId="0" xfId="0" applyFont="1" applyFill="1" applyBorder="1" applyAlignment="1">
      <alignment horizontal="left" vertical="top"/>
    </xf>
    <xf numFmtId="0" fontId="141" fillId="0" borderId="0" xfId="0" applyFont="1" applyFill="1" applyAlignment="1">
      <alignment horizontal="center" vertical="center"/>
    </xf>
    <xf numFmtId="0" fontId="141" fillId="0" borderId="0" xfId="0" applyFont="1" applyFill="1" applyAlignment="1">
      <alignment/>
    </xf>
    <xf numFmtId="0" fontId="141" fillId="0" borderId="0" xfId="0" applyFont="1" applyAlignment="1">
      <alignment horizontal="center" vertical="center"/>
    </xf>
    <xf numFmtId="0" fontId="141" fillId="0" borderId="0" xfId="0" applyFont="1" applyAlignment="1">
      <alignment/>
    </xf>
    <xf numFmtId="0" fontId="141" fillId="0" borderId="0" xfId="0" applyFont="1" applyAlignment="1">
      <alignment horizontal="center" vertical="center" wrapText="1"/>
    </xf>
    <xf numFmtId="0" fontId="141" fillId="0" borderId="0" xfId="0" applyFont="1" applyFill="1" applyAlignment="1" applyProtection="1">
      <alignment horizontal="center" vertical="center"/>
      <protection/>
    </xf>
    <xf numFmtId="0" fontId="139" fillId="0" borderId="0" xfId="0" applyFont="1" applyFill="1" applyAlignment="1" applyProtection="1">
      <alignment horizontal="center" vertical="center"/>
      <protection/>
    </xf>
    <xf numFmtId="0" fontId="139" fillId="0" borderId="0" xfId="0" applyFont="1" applyFill="1" applyAlignment="1" applyProtection="1">
      <alignment horizontal="center" vertical="center"/>
      <protection/>
    </xf>
    <xf numFmtId="1" fontId="141" fillId="0" borderId="0" xfId="0" applyNumberFormat="1" applyFont="1" applyFill="1" applyAlignment="1" applyProtection="1">
      <alignment horizontal="center" vertical="center"/>
      <protection/>
    </xf>
    <xf numFmtId="0" fontId="139" fillId="34" borderId="0" xfId="0" applyFont="1" applyFill="1" applyAlignment="1" applyProtection="1">
      <alignment horizontal="center" vertical="center"/>
      <protection/>
    </xf>
    <xf numFmtId="1" fontId="139" fillId="0" borderId="0" xfId="0" applyNumberFormat="1" applyFont="1" applyFill="1" applyAlignment="1" applyProtection="1">
      <alignment horizontal="center" vertical="center"/>
      <protection/>
    </xf>
    <xf numFmtId="1" fontId="139" fillId="34" borderId="0" xfId="0" applyNumberFormat="1" applyFont="1" applyFill="1" applyAlignment="1" applyProtection="1">
      <alignment horizontal="center" vertical="center"/>
      <protection/>
    </xf>
    <xf numFmtId="0" fontId="156" fillId="0" borderId="0" xfId="0" applyFont="1" applyFill="1" applyAlignment="1" applyProtection="1">
      <alignment horizontal="center" vertical="center"/>
      <protection/>
    </xf>
    <xf numFmtId="0" fontId="142" fillId="0" borderId="0" xfId="0" applyFont="1" applyFill="1" applyAlignment="1" applyProtection="1">
      <alignment horizontal="center" vertical="center"/>
      <protection/>
    </xf>
    <xf numFmtId="0" fontId="157" fillId="0" borderId="0" xfId="0" applyFont="1" applyFill="1" applyAlignment="1" applyProtection="1">
      <alignment horizontal="center" vertical="center"/>
      <protection/>
    </xf>
    <xf numFmtId="0" fontId="157" fillId="0" borderId="0" xfId="0" applyFont="1" applyAlignment="1">
      <alignment/>
    </xf>
    <xf numFmtId="0" fontId="141" fillId="0" borderId="0" xfId="0" applyFont="1" applyFill="1" applyAlignment="1" applyProtection="1">
      <alignment horizontal="center" vertical="center" wrapText="1"/>
      <protection/>
    </xf>
    <xf numFmtId="0" fontId="157" fillId="0" borderId="0" xfId="0" applyFont="1" applyFill="1" applyAlignment="1" applyProtection="1">
      <alignment horizontal="center" vertical="center" wrapText="1"/>
      <protection/>
    </xf>
    <xf numFmtId="0" fontId="157" fillId="0" borderId="0" xfId="0" applyFont="1" applyAlignment="1">
      <alignment horizontal="center" vertical="center" wrapText="1"/>
    </xf>
    <xf numFmtId="0" fontId="139" fillId="0" borderId="0" xfId="0" applyFont="1" applyFill="1" applyAlignment="1" applyProtection="1">
      <alignment horizontal="center" vertical="center" wrapText="1"/>
      <protection/>
    </xf>
    <xf numFmtId="0" fontId="158" fillId="0" borderId="0" xfId="0" applyFont="1" applyFill="1" applyAlignment="1" applyProtection="1">
      <alignment horizontal="center" vertical="center" wrapText="1"/>
      <protection/>
    </xf>
    <xf numFmtId="1" fontId="141" fillId="7" borderId="0" xfId="0" applyNumberFormat="1" applyFont="1" applyFill="1" applyAlignment="1" applyProtection="1">
      <alignment horizontal="center" vertical="center"/>
      <protection/>
    </xf>
    <xf numFmtId="1" fontId="141" fillId="39" borderId="0" xfId="0" applyNumberFormat="1" applyFont="1" applyFill="1" applyAlignment="1" applyProtection="1">
      <alignment horizontal="center" vertical="center"/>
      <protection/>
    </xf>
    <xf numFmtId="0" fontId="157" fillId="0" borderId="0" xfId="0" applyFont="1" applyFill="1" applyAlignment="1">
      <alignment/>
    </xf>
    <xf numFmtId="1" fontId="156" fillId="0" borderId="0" xfId="0" applyNumberFormat="1" applyFont="1" applyFill="1" applyAlignment="1" applyProtection="1">
      <alignment horizontal="center" vertical="center"/>
      <protection/>
    </xf>
    <xf numFmtId="0" fontId="159" fillId="0" borderId="0" xfId="0" applyFont="1" applyFill="1" applyAlignment="1" applyProtection="1">
      <alignment horizontal="center" vertical="center"/>
      <protection/>
    </xf>
    <xf numFmtId="0" fontId="159" fillId="0" borderId="0" xfId="0" applyFont="1" applyFill="1" applyAlignment="1">
      <alignment/>
    </xf>
    <xf numFmtId="0" fontId="159" fillId="0" borderId="0" xfId="0" applyFont="1" applyAlignment="1">
      <alignment/>
    </xf>
    <xf numFmtId="0" fontId="160" fillId="0" borderId="0" xfId="0" applyFont="1" applyFill="1" applyAlignment="1">
      <alignment vertical="center" wrapText="1"/>
    </xf>
    <xf numFmtId="0" fontId="141" fillId="0" borderId="0" xfId="0" applyFont="1" applyFill="1" applyAlignment="1">
      <alignment horizontal="center" vertical="center" textRotation="90" wrapText="1"/>
    </xf>
    <xf numFmtId="1" fontId="141" fillId="7" borderId="0" xfId="0" applyNumberFormat="1" applyFont="1" applyFill="1" applyAlignment="1">
      <alignment horizontal="center" vertical="center"/>
    </xf>
    <xf numFmtId="1" fontId="160" fillId="0" borderId="0" xfId="0" applyNumberFormat="1" applyFont="1" applyFill="1" applyAlignment="1" applyProtection="1">
      <alignment horizontal="center" vertical="center"/>
      <protection/>
    </xf>
    <xf numFmtId="0" fontId="160" fillId="0" borderId="0" xfId="0" applyFont="1" applyFill="1" applyAlignment="1">
      <alignment/>
    </xf>
    <xf numFmtId="0" fontId="141" fillId="39" borderId="0" xfId="0" applyFont="1" applyFill="1" applyAlignment="1" applyProtection="1">
      <alignment horizontal="left" vertical="center"/>
      <protection/>
    </xf>
    <xf numFmtId="0" fontId="141" fillId="39" borderId="0" xfId="0" applyFont="1" applyFill="1" applyAlignment="1">
      <alignment vertical="center"/>
    </xf>
    <xf numFmtId="0" fontId="141" fillId="0" borderId="0" xfId="0" applyFont="1" applyFill="1" applyAlignment="1">
      <alignment vertical="center"/>
    </xf>
    <xf numFmtId="0" fontId="141" fillId="39" borderId="0" xfId="0" applyFont="1" applyFill="1" applyAlignment="1" applyProtection="1">
      <alignment horizontal="center" vertical="center"/>
      <protection/>
    </xf>
    <xf numFmtId="0" fontId="160" fillId="0" borderId="0" xfId="0" applyFont="1" applyFill="1" applyAlignment="1" applyProtection="1">
      <alignment horizontal="center" vertical="center"/>
      <protection/>
    </xf>
    <xf numFmtId="0" fontId="161" fillId="0" borderId="0" xfId="0" applyFont="1" applyFill="1" applyAlignment="1" applyProtection="1">
      <alignment horizontal="center" vertical="center"/>
      <protection/>
    </xf>
    <xf numFmtId="0" fontId="161" fillId="0" borderId="0" xfId="0" applyFont="1" applyFill="1" applyAlignment="1">
      <alignment/>
    </xf>
    <xf numFmtId="0" fontId="156" fillId="0" borderId="0" xfId="0" applyFont="1" applyFill="1" applyAlignment="1">
      <alignment/>
    </xf>
    <xf numFmtId="0" fontId="139" fillId="0" borderId="0" xfId="0" applyFont="1" applyAlignment="1">
      <alignment horizontal="center" vertical="center"/>
    </xf>
    <xf numFmtId="0" fontId="139" fillId="0" borderId="0" xfId="0" applyFont="1" applyAlignment="1">
      <alignment horizontal="center" vertical="center" wrapText="1"/>
    </xf>
    <xf numFmtId="1" fontId="139" fillId="0" borderId="0" xfId="0" applyNumberFormat="1" applyFont="1" applyAlignment="1">
      <alignment horizontal="center" vertical="center"/>
    </xf>
    <xf numFmtId="0" fontId="141" fillId="34" borderId="0" xfId="0" applyFont="1" applyFill="1" applyAlignment="1">
      <alignment horizontal="center" vertical="center"/>
    </xf>
    <xf numFmtId="0" fontId="109" fillId="34" borderId="0" xfId="0" applyFont="1" applyFill="1" applyAlignment="1">
      <alignment/>
    </xf>
    <xf numFmtId="0" fontId="139" fillId="34" borderId="0" xfId="0" applyFont="1" applyFill="1" applyAlignment="1">
      <alignment horizontal="center" vertical="center"/>
    </xf>
    <xf numFmtId="0" fontId="141" fillId="39" borderId="0" xfId="0" applyFont="1" applyFill="1" applyAlignment="1">
      <alignment horizontal="center" vertical="center"/>
    </xf>
    <xf numFmtId="1" fontId="141" fillId="39" borderId="0" xfId="0" applyNumberFormat="1" applyFont="1" applyFill="1" applyAlignment="1">
      <alignment horizontal="center" vertical="center"/>
    </xf>
    <xf numFmtId="0" fontId="141" fillId="39" borderId="0" xfId="0" applyFont="1" applyFill="1" applyAlignment="1">
      <alignment horizontal="center" vertical="center" wrapText="1"/>
    </xf>
    <xf numFmtId="0" fontId="141" fillId="0" borderId="0" xfId="0" applyFont="1" applyFill="1" applyAlignment="1" applyProtection="1">
      <alignment horizontal="center" vertical="center" wrapText="1"/>
      <protection/>
    </xf>
    <xf numFmtId="0" fontId="151" fillId="0" borderId="0" xfId="0" applyFont="1" applyAlignment="1" applyProtection="1">
      <alignment horizontal="left" vertical="top" wrapText="1"/>
      <protection/>
    </xf>
    <xf numFmtId="0" fontId="141" fillId="0" borderId="0" xfId="0" applyFont="1" applyAlignment="1">
      <alignment horizontal="center" vertical="center" wrapText="1"/>
    </xf>
    <xf numFmtId="0" fontId="139" fillId="0" borderId="0" xfId="0" applyFont="1" applyAlignment="1">
      <alignment vertical="center"/>
    </xf>
    <xf numFmtId="0" fontId="139" fillId="0" borderId="0" xfId="0" applyFont="1" applyFill="1" applyAlignment="1">
      <alignment/>
    </xf>
    <xf numFmtId="0" fontId="139" fillId="34" borderId="0" xfId="0" applyFont="1" applyFill="1" applyAlignment="1">
      <alignment horizontal="center"/>
    </xf>
    <xf numFmtId="0" fontId="139" fillId="0" borderId="0" xfId="0" applyFont="1" applyAlignment="1">
      <alignment/>
    </xf>
    <xf numFmtId="1" fontId="139" fillId="0" borderId="0" xfId="0" applyNumberFormat="1" applyFont="1" applyAlignment="1">
      <alignment horizontal="center"/>
    </xf>
    <xf numFmtId="0" fontId="141" fillId="0" borderId="0" xfId="0" applyFont="1" applyFill="1" applyBorder="1" applyAlignment="1" applyProtection="1">
      <alignment horizontal="center" vertical="center" wrapText="1"/>
      <protection/>
    </xf>
    <xf numFmtId="1" fontId="141" fillId="0" borderId="0" xfId="0" applyNumberFormat="1" applyFont="1" applyFill="1" applyAlignment="1">
      <alignment horizontal="center" vertical="center"/>
    </xf>
    <xf numFmtId="0" fontId="141" fillId="39" borderId="0" xfId="0" applyFont="1" applyFill="1" applyAlignment="1">
      <alignment horizontal="left" vertical="center"/>
    </xf>
    <xf numFmtId="1" fontId="139" fillId="0" borderId="10" xfId="0" applyNumberFormat="1" applyFont="1" applyFill="1" applyBorder="1" applyAlignment="1" applyProtection="1">
      <alignment horizontal="center" vertical="center"/>
      <protection/>
    </xf>
    <xf numFmtId="0" fontId="139" fillId="0" borderId="0" xfId="0" applyFont="1" applyFill="1" applyBorder="1" applyAlignment="1" applyProtection="1">
      <alignment horizontal="center" vertical="center"/>
      <protection/>
    </xf>
    <xf numFmtId="0" fontId="141" fillId="39" borderId="20" xfId="0" applyFont="1" applyFill="1" applyBorder="1" applyAlignment="1">
      <alignment horizontal="center" vertical="center"/>
    </xf>
    <xf numFmtId="0" fontId="139" fillId="0" borderId="0" xfId="0" applyFont="1" applyFill="1" applyBorder="1" applyAlignment="1" applyProtection="1">
      <alignment horizontal="center" vertical="center" wrapText="1"/>
      <protection/>
    </xf>
    <xf numFmtId="0" fontId="139" fillId="39" borderId="0" xfId="0" applyFont="1" applyFill="1" applyAlignment="1">
      <alignment horizontal="center" vertical="center"/>
    </xf>
    <xf numFmtId="0" fontId="141" fillId="35" borderId="0" xfId="0" applyFont="1" applyFill="1" applyAlignment="1">
      <alignment horizontal="center" vertical="center"/>
    </xf>
    <xf numFmtId="1" fontId="139" fillId="0" borderId="10" xfId="0" applyNumberFormat="1" applyFont="1" applyBorder="1" applyAlignment="1">
      <alignment horizontal="center"/>
    </xf>
    <xf numFmtId="0" fontId="141" fillId="0" borderId="10" xfId="0" applyFont="1" applyBorder="1" applyAlignment="1">
      <alignment horizontal="center" vertical="center"/>
    </xf>
    <xf numFmtId="1" fontId="139" fillId="0" borderId="10" xfId="0" applyNumberFormat="1" applyFont="1" applyBorder="1" applyAlignment="1">
      <alignment horizontal="center" vertical="center"/>
    </xf>
    <xf numFmtId="0" fontId="139" fillId="0" borderId="0" xfId="0" applyFont="1" applyAlignment="1" applyProtection="1">
      <alignment vertical="top" wrapText="1"/>
      <protection/>
    </xf>
    <xf numFmtId="0" fontId="131" fillId="0" borderId="0" xfId="0" applyFont="1" applyAlignment="1">
      <alignment horizontal="center" vertical="center" wrapText="1"/>
    </xf>
    <xf numFmtId="0" fontId="132" fillId="0" borderId="0" xfId="0" applyFont="1" applyAlignment="1">
      <alignment horizontal="center" vertical="center" wrapText="1"/>
    </xf>
    <xf numFmtId="0" fontId="141" fillId="0" borderId="0" xfId="0" applyFont="1" applyAlignment="1" applyProtection="1">
      <alignment horizontal="center"/>
      <protection/>
    </xf>
    <xf numFmtId="0" fontId="141" fillId="0" borderId="0" xfId="0" applyFont="1" applyAlignment="1" applyProtection="1">
      <alignment/>
      <protection/>
    </xf>
    <xf numFmtId="0" fontId="160" fillId="0" borderId="0" xfId="0" applyFont="1" applyFill="1" applyAlignment="1" applyProtection="1">
      <alignment vertical="center" wrapText="1"/>
      <protection/>
    </xf>
    <xf numFmtId="0" fontId="141" fillId="0" borderId="0" xfId="0" applyFont="1" applyAlignment="1" applyProtection="1">
      <alignment horizontal="center" vertical="center"/>
      <protection/>
    </xf>
    <xf numFmtId="0" fontId="160" fillId="0" borderId="0" xfId="0" applyFont="1" applyAlignment="1" applyProtection="1">
      <alignment horizontal="center"/>
      <protection/>
    </xf>
    <xf numFmtId="0" fontId="141" fillId="0" borderId="0" xfId="0" applyFont="1" applyFill="1" applyAlignment="1" applyProtection="1">
      <alignment horizontal="center"/>
      <protection/>
    </xf>
    <xf numFmtId="0" fontId="141" fillId="0" borderId="0" xfId="0" applyFont="1" applyFill="1" applyAlignment="1" applyProtection="1">
      <alignment/>
      <protection/>
    </xf>
    <xf numFmtId="1" fontId="141" fillId="0" borderId="0" xfId="0" applyNumberFormat="1" applyFont="1" applyFill="1" applyAlignment="1" applyProtection="1">
      <alignment horizontal="center"/>
      <protection/>
    </xf>
    <xf numFmtId="1" fontId="139" fillId="0" borderId="0" xfId="0" applyNumberFormat="1" applyFont="1" applyFill="1" applyAlignment="1" applyProtection="1">
      <alignment horizontal="center"/>
      <protection/>
    </xf>
    <xf numFmtId="0" fontId="139" fillId="0" borderId="0" xfId="0" applyFont="1" applyFill="1" applyAlignment="1" applyProtection="1">
      <alignment/>
      <protection/>
    </xf>
    <xf numFmtId="0" fontId="139" fillId="0" borderId="0" xfId="0" applyFont="1" applyAlignment="1" applyProtection="1">
      <alignment/>
      <protection/>
    </xf>
    <xf numFmtId="1" fontId="139" fillId="0" borderId="21" xfId="0" applyNumberFormat="1" applyFont="1" applyBorder="1" applyAlignment="1" applyProtection="1">
      <alignment horizontal="center"/>
      <protection/>
    </xf>
    <xf numFmtId="0" fontId="139" fillId="0" borderId="22" xfId="0" applyFont="1" applyBorder="1" applyAlignment="1" applyProtection="1">
      <alignment/>
      <protection/>
    </xf>
    <xf numFmtId="0" fontId="139" fillId="0" borderId="22" xfId="0" applyFont="1" applyBorder="1" applyAlignment="1">
      <alignment/>
    </xf>
    <xf numFmtId="0" fontId="139" fillId="0" borderId="23" xfId="0" applyFont="1" applyBorder="1" applyAlignment="1">
      <alignment/>
    </xf>
    <xf numFmtId="0" fontId="139" fillId="0" borderId="24" xfId="0" applyFont="1" applyBorder="1" applyAlignment="1" applyProtection="1">
      <alignment horizontal="center"/>
      <protection/>
    </xf>
    <xf numFmtId="0" fontId="139" fillId="0" borderId="0" xfId="0" applyFont="1" applyBorder="1" applyAlignment="1" applyProtection="1">
      <alignment/>
      <protection/>
    </xf>
    <xf numFmtId="0" fontId="139" fillId="0" borderId="0" xfId="0" applyFont="1" applyBorder="1" applyAlignment="1">
      <alignment/>
    </xf>
    <xf numFmtId="0" fontId="139" fillId="0" borderId="25" xfId="0" applyFont="1" applyBorder="1" applyAlignment="1">
      <alignment/>
    </xf>
    <xf numFmtId="1" fontId="139" fillId="0" borderId="26" xfId="0" applyNumberFormat="1" applyFont="1" applyBorder="1" applyAlignment="1" applyProtection="1">
      <alignment horizontal="center"/>
      <protection/>
    </xf>
    <xf numFmtId="0" fontId="139" fillId="0" borderId="27" xfId="0" applyFont="1" applyBorder="1" applyAlignment="1" applyProtection="1">
      <alignment/>
      <protection/>
    </xf>
    <xf numFmtId="0" fontId="139" fillId="0" borderId="27" xfId="0" applyFont="1" applyBorder="1" applyAlignment="1">
      <alignment/>
    </xf>
    <xf numFmtId="0" fontId="139" fillId="0" borderId="28" xfId="0" applyFont="1" applyBorder="1" applyAlignment="1">
      <alignment/>
    </xf>
    <xf numFmtId="0" fontId="141" fillId="0" borderId="0" xfId="0" applyFont="1" applyAlignment="1">
      <alignment horizontal="center"/>
    </xf>
    <xf numFmtId="0" fontId="139" fillId="0" borderId="0" xfId="0" applyFont="1" applyFill="1" applyAlignment="1">
      <alignment horizontal="center" vertical="center" wrapText="1"/>
    </xf>
    <xf numFmtId="0" fontId="139" fillId="0" borderId="0" xfId="0" applyFont="1" applyFill="1" applyAlignment="1">
      <alignment vertical="top" wrapText="1"/>
    </xf>
    <xf numFmtId="0" fontId="141" fillId="0" borderId="0" xfId="0" applyFont="1" applyFill="1" applyAlignment="1">
      <alignment horizontal="center" vertical="center" wrapText="1"/>
    </xf>
    <xf numFmtId="0" fontId="141" fillId="0" borderId="0" xfId="0" applyFont="1" applyFill="1" applyAlignment="1">
      <alignment vertical="top" wrapText="1"/>
    </xf>
    <xf numFmtId="0" fontId="156" fillId="0" borderId="0" xfId="0" applyFont="1" applyAlignment="1">
      <alignment/>
    </xf>
    <xf numFmtId="0" fontId="141" fillId="0" borderId="0" xfId="0" applyFont="1" applyFill="1" applyAlignment="1" applyProtection="1">
      <alignment horizontal="center" vertical="center" wrapText="1"/>
      <protection/>
    </xf>
    <xf numFmtId="0" fontId="109" fillId="0" borderId="0" xfId="0" applyFont="1" applyBorder="1" applyAlignment="1" applyProtection="1">
      <alignment horizontal="center" vertical="top" wrapText="1"/>
      <protection/>
    </xf>
    <xf numFmtId="0" fontId="139" fillId="0" borderId="0" xfId="0" applyFont="1" applyFill="1" applyAlignment="1" applyProtection="1">
      <alignment horizontal="center" vertical="center" wrapText="1"/>
      <protection/>
    </xf>
    <xf numFmtId="0" fontId="150" fillId="0" borderId="0" xfId="0" applyFont="1" applyAlignment="1" applyProtection="1">
      <alignment horizontal="left" vertical="top" wrapText="1"/>
      <protection/>
    </xf>
    <xf numFmtId="0" fontId="150" fillId="0" borderId="0" xfId="0" applyFont="1" applyAlignment="1">
      <alignment wrapText="1"/>
    </xf>
    <xf numFmtId="0" fontId="119" fillId="0" borderId="0" xfId="0" applyFont="1" applyAlignment="1">
      <alignment horizontal="center" wrapText="1"/>
    </xf>
    <xf numFmtId="0" fontId="11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52" fillId="0" borderId="0" xfId="0" applyFont="1" applyAlignment="1">
      <alignment horizontal="left" vertical="top" wrapText="1"/>
    </xf>
    <xf numFmtId="0" fontId="150" fillId="0" borderId="0" xfId="0" applyFont="1" applyAlignment="1">
      <alignment/>
    </xf>
    <xf numFmtId="0" fontId="162" fillId="0" borderId="0" xfId="0" applyFont="1" applyAlignment="1">
      <alignment/>
    </xf>
    <xf numFmtId="0" fontId="152" fillId="0" borderId="0" xfId="0" applyFont="1" applyAlignment="1" applyProtection="1">
      <alignment horizontal="left" vertical="top" wrapText="1"/>
      <protection/>
    </xf>
    <xf numFmtId="0" fontId="163" fillId="0" borderId="0" xfId="0" applyFont="1" applyAlignment="1">
      <alignment horizontal="center"/>
    </xf>
    <xf numFmtId="0" fontId="151" fillId="0" borderId="0" xfId="0" applyFont="1" applyAlignment="1" applyProtection="1">
      <alignment vertical="top" wrapText="1"/>
      <protection/>
    </xf>
    <xf numFmtId="0" fontId="142" fillId="0" borderId="0" xfId="0" applyFont="1" applyAlignment="1">
      <alignment vertical="top" wrapText="1"/>
    </xf>
    <xf numFmtId="0" fontId="155" fillId="0" borderId="0" xfId="0" applyFont="1" applyFill="1" applyAlignment="1" applyProtection="1">
      <alignment vertical="top" wrapText="1"/>
      <protection/>
    </xf>
    <xf numFmtId="0" fontId="150" fillId="0" borderId="0" xfId="0" applyFont="1" applyFill="1" applyAlignment="1">
      <alignment/>
    </xf>
    <xf numFmtId="0" fontId="163" fillId="0" borderId="0" xfId="0" applyFont="1" applyFill="1" applyAlignment="1">
      <alignment horizontal="center"/>
    </xf>
    <xf numFmtId="0" fontId="150" fillId="0" borderId="0" xfId="0" applyFont="1" applyAlignment="1">
      <alignment horizontal="center"/>
    </xf>
    <xf numFmtId="0" fontId="163" fillId="0" borderId="0" xfId="0" applyFont="1" applyAlignment="1">
      <alignment vertical="top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09" fillId="0" borderId="10" xfId="0" applyFont="1" applyFill="1" applyBorder="1" applyAlignment="1">
      <alignment horizontal="center"/>
    </xf>
    <xf numFmtId="0" fontId="141" fillId="0" borderId="0" xfId="0" applyFont="1" applyAlignment="1">
      <alignment vertical="center"/>
    </xf>
    <xf numFmtId="0" fontId="109" fillId="7" borderId="10" xfId="0" applyFont="1" applyFill="1" applyBorder="1" applyAlignment="1" applyProtection="1">
      <alignment horizontal="center" vertical="top" wrapText="1"/>
      <protection locked="0"/>
    </xf>
    <xf numFmtId="0" fontId="109" fillId="0" borderId="10" xfId="0" applyFont="1" applyFill="1" applyBorder="1" applyAlignment="1" applyProtection="1">
      <alignment horizontal="center" vertical="center" wrapText="1"/>
      <protection/>
    </xf>
    <xf numFmtId="0" fontId="114" fillId="0" borderId="0" xfId="0" applyFont="1" applyAlignment="1" applyProtection="1">
      <alignment horizontal="center" vertical="top" wrapText="1"/>
      <protection/>
    </xf>
    <xf numFmtId="0" fontId="109" fillId="0" borderId="10" xfId="0" applyFont="1" applyBorder="1" applyAlignment="1" applyProtection="1">
      <alignment horizontal="center" vertical="center" wrapText="1"/>
      <protection/>
    </xf>
    <xf numFmtId="0" fontId="109" fillId="0" borderId="0" xfId="0" applyFont="1" applyAlignment="1">
      <alignment horizontal="center" wrapText="1"/>
    </xf>
    <xf numFmtId="0" fontId="116" fillId="0" borderId="10" xfId="0" applyFont="1" applyFill="1" applyBorder="1" applyAlignment="1" applyProtection="1">
      <alignment horizontal="center" vertical="center"/>
      <protection locked="0"/>
    </xf>
    <xf numFmtId="0" fontId="157" fillId="0" borderId="0" xfId="0" applyFont="1" applyFill="1" applyAlignment="1">
      <alignment horizontal="center" vertical="center" wrapText="1"/>
    </xf>
    <xf numFmtId="0" fontId="150" fillId="0" borderId="0" xfId="0" applyFont="1" applyFill="1" applyBorder="1" applyAlignment="1" applyProtection="1">
      <alignment horizontal="center"/>
      <protection/>
    </xf>
    <xf numFmtId="0" fontId="164" fillId="0" borderId="0" xfId="0" applyFont="1" applyFill="1" applyBorder="1" applyAlignment="1" applyProtection="1">
      <alignment horizontal="center"/>
      <protection/>
    </xf>
    <xf numFmtId="0" fontId="150" fillId="0" borderId="0" xfId="0" applyFont="1" applyFill="1" applyAlignment="1" applyProtection="1">
      <alignment horizontal="center"/>
      <protection/>
    </xf>
    <xf numFmtId="0" fontId="150" fillId="0" borderId="0" xfId="0" applyFont="1" applyFill="1" applyAlignment="1" applyProtection="1">
      <alignment horizontal="center" vertical="center"/>
      <protection/>
    </xf>
    <xf numFmtId="0" fontId="150" fillId="0" borderId="0" xfId="0" applyFont="1" applyFill="1" applyAlignment="1">
      <alignment horizontal="center" vertical="center"/>
    </xf>
    <xf numFmtId="0" fontId="162" fillId="0" borderId="0" xfId="0" applyFont="1" applyFill="1" applyAlignment="1">
      <alignment/>
    </xf>
    <xf numFmtId="0" fontId="109" fillId="0" borderId="10" xfId="0" applyFont="1" applyBorder="1" applyAlignment="1" applyProtection="1">
      <alignment horizontal="center" vertical="center" wrapText="1"/>
      <protection locked="0"/>
    </xf>
    <xf numFmtId="0" fontId="109" fillId="0" borderId="10" xfId="0" applyFont="1" applyBorder="1" applyAlignment="1">
      <alignment horizontal="center" vertical="center" wrapText="1"/>
    </xf>
    <xf numFmtId="0" fontId="109" fillId="0" borderId="10" xfId="0" applyFont="1" applyBorder="1" applyAlignment="1" applyProtection="1">
      <alignment horizontal="center" vertical="center"/>
      <protection locked="0"/>
    </xf>
    <xf numFmtId="0" fontId="109" fillId="0" borderId="10" xfId="0" applyFont="1" applyBorder="1" applyAlignment="1">
      <alignment horizontal="center" vertical="center" textRotation="90" wrapText="1"/>
    </xf>
    <xf numFmtId="0" fontId="149" fillId="0" borderId="0" xfId="0" applyFont="1" applyAlignment="1" applyProtection="1">
      <alignment horizontal="left" vertical="top" wrapText="1"/>
      <protection/>
    </xf>
    <xf numFmtId="0" fontId="150" fillId="0" borderId="0" xfId="0" applyFont="1" applyAlignment="1" applyProtection="1">
      <alignment/>
      <protection/>
    </xf>
    <xf numFmtId="0" fontId="155" fillId="0" borderId="0" xfId="0" applyFont="1" applyAlignment="1" applyProtection="1">
      <alignment horizontal="center" wrapText="1"/>
      <protection/>
    </xf>
    <xf numFmtId="0" fontId="150" fillId="0" borderId="0" xfId="0" applyFont="1" applyAlignment="1" applyProtection="1">
      <alignment horizontal="center" wrapText="1"/>
      <protection/>
    </xf>
    <xf numFmtId="0" fontId="116" fillId="0" borderId="10" xfId="0" applyFont="1" applyBorder="1" applyAlignment="1">
      <alignment horizontal="center" vertical="center" wrapText="1"/>
    </xf>
    <xf numFmtId="0" fontId="109" fillId="0" borderId="10" xfId="0" applyFont="1" applyBorder="1" applyAlignment="1" applyProtection="1">
      <alignment horizontal="justify" vertical="center" wrapText="1"/>
      <protection locked="0"/>
    </xf>
    <xf numFmtId="1" fontId="109" fillId="0" borderId="10" xfId="0" applyNumberFormat="1" applyFont="1" applyBorder="1" applyAlignment="1" applyProtection="1">
      <alignment horizontal="center" vertical="center"/>
      <protection/>
    </xf>
    <xf numFmtId="0" fontId="109" fillId="0" borderId="10" xfId="0" applyFont="1" applyBorder="1" applyAlignment="1">
      <alignment vertical="center" wrapText="1"/>
    </xf>
    <xf numFmtId="0" fontId="109" fillId="0" borderId="10" xfId="0" applyFont="1" applyBorder="1" applyAlignment="1" applyProtection="1">
      <alignment horizontal="center" vertical="center" textRotation="90" wrapText="1"/>
      <protection locked="0"/>
    </xf>
    <xf numFmtId="172" fontId="109" fillId="0" borderId="10" xfId="0" applyNumberFormat="1" applyFont="1" applyBorder="1" applyAlignment="1" applyProtection="1">
      <alignment horizontal="center" vertical="center" textRotation="90" wrapText="1"/>
      <protection locked="0"/>
    </xf>
    <xf numFmtId="0" fontId="115" fillId="0" borderId="10" xfId="0" applyFont="1" applyBorder="1" applyAlignment="1">
      <alignment horizontal="left" vertical="top" wrapText="1"/>
    </xf>
    <xf numFmtId="0" fontId="126" fillId="42" borderId="17" xfId="0" applyFont="1" applyFill="1" applyBorder="1" applyAlignment="1">
      <alignment horizontal="center" vertical="center"/>
    </xf>
    <xf numFmtId="0" fontId="115" fillId="43" borderId="17" xfId="0" applyFont="1" applyFill="1" applyBorder="1" applyAlignment="1" applyProtection="1">
      <alignment horizontal="center" vertical="center" wrapText="1"/>
      <protection locked="0"/>
    </xf>
    <xf numFmtId="0" fontId="126" fillId="42" borderId="17" xfId="0" applyFont="1" applyFill="1" applyBorder="1" applyAlignment="1" applyProtection="1">
      <alignment horizontal="center" vertical="center"/>
      <protection locked="0"/>
    </xf>
    <xf numFmtId="173" fontId="126" fillId="42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126" fillId="43" borderId="29" xfId="0" applyFont="1" applyFill="1" applyBorder="1" applyAlignment="1">
      <alignment horizontal="center" vertical="center"/>
    </xf>
    <xf numFmtId="0" fontId="126" fillId="42" borderId="29" xfId="0" applyFont="1" applyFill="1" applyBorder="1" applyAlignment="1" applyProtection="1">
      <alignment horizontal="center" vertical="center"/>
      <protection locked="0"/>
    </xf>
    <xf numFmtId="1" fontId="7" fillId="0" borderId="29" xfId="0" applyNumberFormat="1" applyFont="1" applyBorder="1" applyAlignment="1" applyProtection="1">
      <alignment horizontal="center" vertical="center" wrapText="1"/>
      <protection locked="0"/>
    </xf>
    <xf numFmtId="1" fontId="7" fillId="42" borderId="29" xfId="0" applyNumberFormat="1" applyFont="1" applyFill="1" applyBorder="1" applyAlignment="1" applyProtection="1">
      <alignment horizontal="center" vertical="center" wrapText="1"/>
      <protection locked="0"/>
    </xf>
    <xf numFmtId="173" fontId="126" fillId="42" borderId="29" xfId="0" applyNumberFormat="1" applyFont="1" applyFill="1" applyBorder="1" applyAlignment="1" applyProtection="1">
      <alignment horizontal="center" vertical="center"/>
      <protection locked="0"/>
    </xf>
    <xf numFmtId="1" fontId="7" fillId="0" borderId="29" xfId="0" applyNumberFormat="1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1" fontId="7" fillId="0" borderId="17" xfId="0" applyNumberFormat="1" applyFont="1" applyBorder="1" applyAlignment="1" applyProtection="1">
      <alignment horizontal="center" vertical="center" wrapText="1"/>
      <protection locked="0"/>
    </xf>
    <xf numFmtId="0" fontId="115" fillId="43" borderId="17" xfId="0" applyFont="1" applyFill="1" applyBorder="1" applyAlignment="1">
      <alignment horizontal="center" vertical="center" wrapText="1"/>
    </xf>
    <xf numFmtId="1" fontId="126" fillId="0" borderId="10" xfId="0" applyNumberFormat="1" applyFont="1" applyBorder="1" applyAlignment="1" applyProtection="1">
      <alignment horizontal="center" vertical="center" wrapText="1"/>
      <protection/>
    </xf>
    <xf numFmtId="3" fontId="1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9" fillId="0" borderId="10" xfId="0" applyFont="1" applyBorder="1" applyAlignment="1">
      <alignment horizontal="center" vertical="top" wrapText="1"/>
    </xf>
    <xf numFmtId="0" fontId="109" fillId="0" borderId="10" xfId="0" applyFont="1" applyFill="1" applyBorder="1" applyAlignment="1">
      <alignment horizontal="center" vertical="center"/>
    </xf>
    <xf numFmtId="0" fontId="109" fillId="0" borderId="10" xfId="0" applyFont="1" applyFill="1" applyBorder="1" applyAlignment="1">
      <alignment horizontal="right" vertical="top" wrapText="1"/>
    </xf>
    <xf numFmtId="0" fontId="109" fillId="0" borderId="10" xfId="0" applyFont="1" applyFill="1" applyBorder="1" applyAlignment="1" applyProtection="1">
      <alignment horizontal="center" vertical="top" wrapText="1"/>
      <protection locked="0"/>
    </xf>
    <xf numFmtId="9" fontId="109" fillId="0" borderId="10" xfId="57" applyFont="1" applyFill="1" applyBorder="1" applyAlignment="1">
      <alignment horizontal="center" vertical="top" wrapText="1"/>
    </xf>
    <xf numFmtId="0" fontId="112" fillId="0" borderId="10" xfId="0" applyFont="1" applyFill="1" applyBorder="1" applyAlignment="1">
      <alignment horizontal="center" vertical="top" wrapText="1"/>
    </xf>
    <xf numFmtId="0" fontId="112" fillId="0" borderId="10" xfId="0" applyFont="1" applyFill="1" applyBorder="1" applyAlignment="1">
      <alignment vertical="top" wrapText="1"/>
    </xf>
    <xf numFmtId="9" fontId="112" fillId="0" borderId="10" xfId="57" applyFont="1" applyFill="1" applyBorder="1" applyAlignment="1">
      <alignment horizontal="center" vertical="top" wrapText="1"/>
    </xf>
    <xf numFmtId="0" fontId="109" fillId="0" borderId="10" xfId="0" applyFont="1" applyFill="1" applyBorder="1" applyAlignment="1" applyProtection="1">
      <alignment vertical="top" wrapText="1"/>
      <protection locked="0"/>
    </xf>
    <xf numFmtId="0" fontId="165" fillId="0" borderId="10" xfId="0" applyFont="1" applyBorder="1" applyAlignment="1">
      <alignment horizontal="left" vertical="top" wrapText="1"/>
    </xf>
    <xf numFmtId="0" fontId="142" fillId="0" borderId="0" xfId="0" applyFont="1" applyAlignment="1">
      <alignment horizontal="left" vertical="top" wrapText="1"/>
    </xf>
    <xf numFmtId="0" fontId="131" fillId="0" borderId="0" xfId="0" applyFont="1" applyAlignment="1">
      <alignment horizontal="left" vertical="top" wrapText="1"/>
    </xf>
    <xf numFmtId="0" fontId="118" fillId="0" borderId="0" xfId="0" applyFont="1" applyAlignment="1">
      <alignment horizontal="left" vertical="top" wrapText="1"/>
    </xf>
    <xf numFmtId="0" fontId="113" fillId="0" borderId="0" xfId="0" applyFont="1" applyAlignment="1">
      <alignment horizontal="center"/>
    </xf>
    <xf numFmtId="0" fontId="113" fillId="0" borderId="20" xfId="0" applyFont="1" applyFill="1" applyBorder="1" applyAlignment="1">
      <alignment horizontal="center" wrapText="1"/>
    </xf>
    <xf numFmtId="0" fontId="114" fillId="0" borderId="0" xfId="0" applyFont="1" applyAlignment="1">
      <alignment horizontal="center"/>
    </xf>
    <xf numFmtId="0" fontId="114" fillId="0" borderId="20" xfId="0" applyFont="1" applyBorder="1" applyAlignment="1">
      <alignment horizontal="center" wrapText="1"/>
    </xf>
    <xf numFmtId="0" fontId="114" fillId="0" borderId="30" xfId="0" applyFont="1" applyBorder="1" applyAlignment="1">
      <alignment horizontal="center" wrapText="1"/>
    </xf>
    <xf numFmtId="0" fontId="114" fillId="0" borderId="0" xfId="0" applyFont="1" applyAlignment="1">
      <alignment horizontal="left" wrapText="1"/>
    </xf>
    <xf numFmtId="0" fontId="114" fillId="0" borderId="0" xfId="0" applyFont="1" applyAlignment="1">
      <alignment horizontal="center" wrapText="1"/>
    </xf>
    <xf numFmtId="9" fontId="141" fillId="39" borderId="0" xfId="57" applyFont="1" applyFill="1" applyAlignment="1">
      <alignment horizontal="center" vertical="center"/>
    </xf>
    <xf numFmtId="0" fontId="109" fillId="0" borderId="10" xfId="0" applyFont="1" applyFill="1" applyBorder="1" applyAlignment="1" applyProtection="1">
      <alignment vertical="center"/>
      <protection/>
    </xf>
    <xf numFmtId="0" fontId="113" fillId="34" borderId="0" xfId="0" applyFont="1" applyFill="1" applyAlignment="1" applyProtection="1">
      <alignment horizontal="center" vertical="top" wrapText="1"/>
      <protection/>
    </xf>
    <xf numFmtId="0" fontId="109" fillId="0" borderId="0" xfId="0" applyFont="1" applyFill="1" applyAlignment="1" applyProtection="1">
      <alignment horizontal="center" vertical="top" wrapText="1"/>
      <protection/>
    </xf>
    <xf numFmtId="0" fontId="109" fillId="0" borderId="0" xfId="0" applyFont="1" applyFill="1" applyAlignment="1" applyProtection="1">
      <alignment horizontal="right" vertical="top" wrapText="1"/>
      <protection/>
    </xf>
    <xf numFmtId="0" fontId="109" fillId="0" borderId="10" xfId="0" applyFont="1" applyFill="1" applyBorder="1" applyAlignment="1" applyProtection="1">
      <alignment horizontal="center" vertical="center" wrapText="1"/>
      <protection/>
    </xf>
    <xf numFmtId="0" fontId="141" fillId="0" borderId="0" xfId="0" applyFont="1" applyFill="1" applyAlignment="1" applyProtection="1">
      <alignment horizontal="center" vertical="center" wrapText="1"/>
      <protection/>
    </xf>
    <xf numFmtId="0" fontId="142" fillId="0" borderId="0" xfId="0" applyFont="1" applyAlignment="1" applyProtection="1">
      <alignment horizontal="left" vertical="top" wrapText="1"/>
      <protection/>
    </xf>
    <xf numFmtId="0" fontId="163" fillId="0" borderId="0" xfId="0" applyFont="1" applyAlignment="1" applyProtection="1">
      <alignment horizontal="left" vertical="top" wrapText="1"/>
      <protection/>
    </xf>
    <xf numFmtId="0" fontId="143" fillId="0" borderId="0" xfId="0" applyFont="1" applyAlignment="1" applyProtection="1">
      <alignment horizontal="left" vertical="top" wrapText="1"/>
      <protection/>
    </xf>
    <xf numFmtId="0" fontId="109" fillId="0" borderId="16" xfId="0" applyFont="1" applyFill="1" applyBorder="1" applyAlignment="1" applyProtection="1">
      <alignment horizontal="center" vertical="center" textRotation="90" wrapText="1"/>
      <protection/>
    </xf>
    <xf numFmtId="0" fontId="109" fillId="0" borderId="17" xfId="0" applyFont="1" applyFill="1" applyBorder="1" applyAlignment="1" applyProtection="1">
      <alignment horizontal="center" vertical="center" textRotation="90" wrapText="1"/>
      <protection/>
    </xf>
    <xf numFmtId="0" fontId="109" fillId="0" borderId="16" xfId="0" applyFont="1" applyFill="1" applyBorder="1" applyAlignment="1" applyProtection="1">
      <alignment horizontal="center" vertical="center" wrapText="1"/>
      <protection/>
    </xf>
    <xf numFmtId="0" fontId="109" fillId="0" borderId="19" xfId="0" applyFont="1" applyFill="1" applyBorder="1" applyAlignment="1" applyProtection="1">
      <alignment horizontal="center" vertical="center" wrapText="1"/>
      <protection/>
    </xf>
    <xf numFmtId="0" fontId="109" fillId="0" borderId="17" xfId="0" applyFont="1" applyFill="1" applyBorder="1" applyAlignment="1" applyProtection="1">
      <alignment horizontal="center" vertical="center" wrapText="1"/>
      <protection/>
    </xf>
    <xf numFmtId="0" fontId="109" fillId="0" borderId="13" xfId="0" applyFont="1" applyFill="1" applyBorder="1" applyAlignment="1" applyProtection="1">
      <alignment horizontal="center" vertical="center" textRotation="90" wrapText="1"/>
      <protection/>
    </xf>
    <xf numFmtId="0" fontId="109" fillId="0" borderId="11" xfId="0" applyFont="1" applyFill="1" applyBorder="1" applyAlignment="1" applyProtection="1">
      <alignment horizontal="center" vertical="center" textRotation="90" wrapText="1"/>
      <protection/>
    </xf>
    <xf numFmtId="0" fontId="109" fillId="0" borderId="10" xfId="0" applyFont="1" applyFill="1" applyBorder="1" applyAlignment="1" applyProtection="1">
      <alignment horizontal="center" vertical="center" textRotation="90" wrapText="1"/>
      <protection/>
    </xf>
    <xf numFmtId="0" fontId="151" fillId="0" borderId="0" xfId="0" applyFont="1" applyAlignment="1" applyProtection="1">
      <alignment horizontal="left" vertical="top" wrapText="1"/>
      <protection/>
    </xf>
    <xf numFmtId="0" fontId="116" fillId="34" borderId="16" xfId="0" applyFont="1" applyFill="1" applyBorder="1" applyAlignment="1" applyProtection="1">
      <alignment horizontal="center" vertical="center"/>
      <protection/>
    </xf>
    <xf numFmtId="0" fontId="116" fillId="34" borderId="19" xfId="0" applyFont="1" applyFill="1" applyBorder="1" applyAlignment="1" applyProtection="1">
      <alignment horizontal="center" vertical="center"/>
      <protection/>
    </xf>
    <xf numFmtId="0" fontId="109" fillId="0" borderId="31" xfId="0" applyFont="1" applyFill="1" applyBorder="1" applyAlignment="1" applyProtection="1">
      <alignment horizontal="center" vertical="center" wrapText="1"/>
      <protection/>
    </xf>
    <xf numFmtId="0" fontId="109" fillId="0" borderId="30" xfId="0" applyFont="1" applyFill="1" applyBorder="1" applyAlignment="1" applyProtection="1">
      <alignment horizontal="center" vertical="center" wrapText="1"/>
      <protection/>
    </xf>
    <xf numFmtId="0" fontId="109" fillId="0" borderId="14" xfId="0" applyFont="1" applyFill="1" applyBorder="1" applyAlignment="1" applyProtection="1">
      <alignment horizontal="center" vertical="center" wrapText="1"/>
      <protection/>
    </xf>
    <xf numFmtId="0" fontId="113" fillId="34" borderId="0" xfId="0" applyFont="1" applyFill="1" applyBorder="1" applyAlignment="1" applyProtection="1">
      <alignment horizontal="center" vertical="top" wrapText="1"/>
      <protection/>
    </xf>
    <xf numFmtId="0" fontId="109" fillId="0" borderId="0" xfId="0" applyFont="1" applyBorder="1" applyAlignment="1" applyProtection="1">
      <alignment horizontal="center" vertical="top" wrapText="1"/>
      <protection/>
    </xf>
    <xf numFmtId="0" fontId="109" fillId="0" borderId="16" xfId="0" applyFont="1" applyBorder="1" applyAlignment="1" applyProtection="1">
      <alignment horizontal="center" vertical="center" wrapText="1"/>
      <protection/>
    </xf>
    <xf numFmtId="0" fontId="109" fillId="0" borderId="19" xfId="0" applyFont="1" applyBorder="1" applyAlignment="1" applyProtection="1">
      <alignment horizontal="center" vertical="center" wrapText="1"/>
      <protection/>
    </xf>
    <xf numFmtId="0" fontId="109" fillId="0" borderId="17" xfId="0" applyFont="1" applyBorder="1" applyAlignment="1" applyProtection="1">
      <alignment horizontal="center" vertical="center" wrapText="1"/>
      <protection/>
    </xf>
    <xf numFmtId="0" fontId="109" fillId="0" borderId="32" xfId="0" applyFont="1" applyBorder="1" applyAlignment="1" applyProtection="1">
      <alignment horizontal="center" vertical="center" wrapText="1"/>
      <protection/>
    </xf>
    <xf numFmtId="0" fontId="109" fillId="0" borderId="0" xfId="0" applyFont="1" applyBorder="1" applyAlignment="1" applyProtection="1">
      <alignment horizontal="center" vertical="center" wrapText="1"/>
      <protection/>
    </xf>
    <xf numFmtId="0" fontId="109" fillId="0" borderId="33" xfId="0" applyFont="1" applyBorder="1" applyAlignment="1" applyProtection="1">
      <alignment horizontal="center" vertical="center" wrapText="1"/>
      <protection/>
    </xf>
    <xf numFmtId="0" fontId="109" fillId="0" borderId="18" xfId="0" applyFont="1" applyBorder="1" applyAlignment="1" applyProtection="1">
      <alignment horizontal="center" vertical="center" wrapText="1"/>
      <protection/>
    </xf>
    <xf numFmtId="0" fontId="109" fillId="0" borderId="20" xfId="0" applyFont="1" applyBorder="1" applyAlignment="1" applyProtection="1">
      <alignment horizontal="center" vertical="center" wrapText="1"/>
      <protection/>
    </xf>
    <xf numFmtId="0" fontId="109" fillId="0" borderId="29" xfId="0" applyFont="1" applyBorder="1" applyAlignment="1" applyProtection="1">
      <alignment horizontal="center" vertical="center" wrapText="1"/>
      <protection/>
    </xf>
    <xf numFmtId="0" fontId="109" fillId="0" borderId="10" xfId="0" applyFont="1" applyBorder="1" applyAlignment="1" applyProtection="1">
      <alignment horizontal="center" vertical="center" textRotation="90" wrapText="1"/>
      <protection/>
    </xf>
    <xf numFmtId="0" fontId="139" fillId="0" borderId="0" xfId="0" applyFont="1" applyFill="1" applyAlignment="1" applyProtection="1">
      <alignment horizontal="center" vertical="center" wrapText="1"/>
      <protection/>
    </xf>
    <xf numFmtId="0" fontId="109" fillId="0" borderId="13" xfId="0" applyFont="1" applyBorder="1" applyAlignment="1" applyProtection="1">
      <alignment horizontal="center" vertical="center" textRotation="90" wrapText="1"/>
      <protection/>
    </xf>
    <xf numFmtId="0" fontId="109" fillId="0" borderId="12" xfId="0" applyFont="1" applyBorder="1" applyAlignment="1" applyProtection="1">
      <alignment horizontal="center" vertical="center" textRotation="90" wrapText="1"/>
      <protection/>
    </xf>
    <xf numFmtId="0" fontId="109" fillId="0" borderId="11" xfId="0" applyFont="1" applyBorder="1" applyAlignment="1" applyProtection="1">
      <alignment horizontal="center" vertical="center" textRotation="90" wrapText="1"/>
      <protection/>
    </xf>
    <xf numFmtId="0" fontId="109" fillId="0" borderId="0" xfId="0" applyFont="1" applyBorder="1" applyAlignment="1">
      <alignment horizontal="center"/>
    </xf>
    <xf numFmtId="0" fontId="114" fillId="0" borderId="0" xfId="0" applyFont="1" applyBorder="1" applyAlignment="1">
      <alignment horizontal="center"/>
    </xf>
    <xf numFmtId="0" fontId="112" fillId="39" borderId="0" xfId="0" applyFont="1" applyFill="1" applyBorder="1" applyAlignment="1" applyProtection="1">
      <alignment horizontal="center" vertical="center" textRotation="90" wrapText="1"/>
      <protection/>
    </xf>
    <xf numFmtId="0" fontId="112" fillId="39" borderId="20" xfId="0" applyFont="1" applyFill="1" applyBorder="1" applyAlignment="1" applyProtection="1">
      <alignment horizontal="center" vertical="center" textRotation="90" wrapText="1"/>
      <protection/>
    </xf>
    <xf numFmtId="0" fontId="139" fillId="0" borderId="0" xfId="0" applyFont="1" applyFill="1" applyAlignment="1" applyProtection="1">
      <alignment horizontal="center" vertical="center"/>
      <protection/>
    </xf>
    <xf numFmtId="0" fontId="139" fillId="0" borderId="0" xfId="0" applyFont="1" applyAlignment="1" applyProtection="1">
      <alignment horizontal="left" vertical="top" wrapText="1"/>
      <protection/>
    </xf>
    <xf numFmtId="0" fontId="109" fillId="0" borderId="0" xfId="0" applyFont="1" applyBorder="1" applyAlignment="1" applyProtection="1">
      <alignment horizontal="center" wrapText="1"/>
      <protection/>
    </xf>
    <xf numFmtId="0" fontId="109" fillId="0" borderId="31" xfId="0" applyFont="1" applyFill="1" applyBorder="1" applyAlignment="1" applyProtection="1">
      <alignment horizontal="center" vertical="center" textRotation="90" wrapText="1"/>
      <protection/>
    </xf>
    <xf numFmtId="0" fontId="109" fillId="0" borderId="14" xfId="0" applyFont="1" applyFill="1" applyBorder="1" applyAlignment="1" applyProtection="1">
      <alignment horizontal="center" vertical="center" textRotation="90" wrapText="1"/>
      <protection/>
    </xf>
    <xf numFmtId="0" fontId="109" fillId="0" borderId="32" xfId="0" applyFont="1" applyFill="1" applyBorder="1" applyAlignment="1" applyProtection="1">
      <alignment horizontal="center" vertical="center" textRotation="90" wrapText="1"/>
      <protection/>
    </xf>
    <xf numFmtId="0" fontId="109" fillId="0" borderId="33" xfId="0" applyFont="1" applyFill="1" applyBorder="1" applyAlignment="1" applyProtection="1">
      <alignment horizontal="center" vertical="center" textRotation="90" wrapText="1"/>
      <protection/>
    </xf>
    <xf numFmtId="0" fontId="109" fillId="0" borderId="18" xfId="0" applyFont="1" applyFill="1" applyBorder="1" applyAlignment="1" applyProtection="1">
      <alignment horizontal="center" vertical="center" textRotation="90" wrapText="1"/>
      <protection/>
    </xf>
    <xf numFmtId="0" fontId="109" fillId="0" borderId="29" xfId="0" applyFont="1" applyFill="1" applyBorder="1" applyAlignment="1" applyProtection="1">
      <alignment horizontal="center" vertical="center" textRotation="90" wrapText="1"/>
      <protection/>
    </xf>
    <xf numFmtId="0" fontId="116" fillId="0" borderId="10" xfId="0" applyFont="1" applyFill="1" applyBorder="1" applyAlignment="1" applyProtection="1">
      <alignment horizontal="center" vertical="center" textRotation="90" wrapText="1"/>
      <protection/>
    </xf>
    <xf numFmtId="0" fontId="113" fillId="34" borderId="0" xfId="0" applyFont="1" applyFill="1" applyBorder="1" applyAlignment="1" applyProtection="1">
      <alignment horizontal="center" wrapText="1"/>
      <protection/>
    </xf>
    <xf numFmtId="0" fontId="141" fillId="0" borderId="0" xfId="0" applyFont="1" applyAlignment="1">
      <alignment horizontal="center" vertical="center" wrapText="1"/>
    </xf>
    <xf numFmtId="0" fontId="113" fillId="34" borderId="0" xfId="0" applyFont="1" applyFill="1" applyBorder="1" applyAlignment="1" applyProtection="1">
      <alignment horizontal="center" vertical="center" wrapText="1"/>
      <protection/>
    </xf>
    <xf numFmtId="0" fontId="109" fillId="0" borderId="10" xfId="0" applyFont="1" applyFill="1" applyBorder="1" applyAlignment="1">
      <alignment horizontal="center" vertical="center" wrapText="1"/>
    </xf>
    <xf numFmtId="0" fontId="116" fillId="0" borderId="16" xfId="0" applyFont="1" applyBorder="1" applyAlignment="1">
      <alignment horizontal="center" vertical="center"/>
    </xf>
    <xf numFmtId="0" fontId="116" fillId="0" borderId="19" xfId="0" applyFont="1" applyBorder="1" applyAlignment="1">
      <alignment horizontal="center" vertical="center"/>
    </xf>
    <xf numFmtId="0" fontId="116" fillId="0" borderId="17" xfId="0" applyFont="1" applyBorder="1" applyAlignment="1">
      <alignment horizontal="center" vertical="center"/>
    </xf>
    <xf numFmtId="0" fontId="109" fillId="34" borderId="10" xfId="0" applyFont="1" applyFill="1" applyBorder="1" applyAlignment="1">
      <alignment horizontal="center"/>
    </xf>
    <xf numFmtId="0" fontId="150" fillId="0" borderId="0" xfId="0" applyFont="1" applyBorder="1" applyAlignment="1">
      <alignment horizontal="left" wrapText="1"/>
    </xf>
    <xf numFmtId="0" fontId="141" fillId="0" borderId="10" xfId="0" applyFont="1" applyBorder="1" applyAlignment="1">
      <alignment horizontal="center" vertical="center" wrapText="1"/>
    </xf>
    <xf numFmtId="0" fontId="150" fillId="0" borderId="0" xfId="0" applyFont="1" applyBorder="1" applyAlignment="1">
      <alignment horizontal="center"/>
    </xf>
    <xf numFmtId="0" fontId="150" fillId="0" borderId="0" xfId="0" applyFont="1" applyAlignment="1" applyProtection="1">
      <alignment horizontal="left" vertical="top" wrapText="1"/>
      <protection/>
    </xf>
    <xf numFmtId="10" fontId="139" fillId="39" borderId="0" xfId="0" applyNumberFormat="1" applyFont="1" applyFill="1" applyAlignment="1">
      <alignment horizontal="center" vertical="center"/>
    </xf>
    <xf numFmtId="0" fontId="141" fillId="0" borderId="10" xfId="0" applyFont="1" applyFill="1" applyBorder="1" applyAlignment="1" applyProtection="1">
      <alignment horizontal="center" vertical="center" wrapText="1"/>
      <protection/>
    </xf>
    <xf numFmtId="0" fontId="109" fillId="0" borderId="0" xfId="0" applyFont="1" applyFill="1" applyBorder="1" applyAlignment="1" applyProtection="1">
      <alignment horizontal="center" vertical="top" wrapText="1"/>
      <protection/>
    </xf>
    <xf numFmtId="0" fontId="109" fillId="0" borderId="13" xfId="0" applyFont="1" applyFill="1" applyBorder="1" applyAlignment="1" applyProtection="1">
      <alignment horizontal="center" vertical="center" wrapText="1"/>
      <protection/>
    </xf>
    <xf numFmtId="0" fontId="141" fillId="0" borderId="0" xfId="0" applyFont="1" applyFill="1" applyAlignment="1" applyProtection="1">
      <alignment horizontal="center" vertical="center"/>
      <protection/>
    </xf>
    <xf numFmtId="0" fontId="109" fillId="34" borderId="16" xfId="0" applyFont="1" applyFill="1" applyBorder="1" applyAlignment="1" applyProtection="1">
      <alignment horizontal="center" wrapText="1"/>
      <protection/>
    </xf>
    <xf numFmtId="0" fontId="109" fillId="34" borderId="17" xfId="0" applyFont="1" applyFill="1" applyBorder="1" applyAlignment="1" applyProtection="1">
      <alignment horizontal="center" wrapText="1"/>
      <protection/>
    </xf>
    <xf numFmtId="0" fontId="113" fillId="34" borderId="0" xfId="0" applyFont="1" applyFill="1" applyAlignment="1">
      <alignment horizontal="center" vertical="top" wrapText="1"/>
    </xf>
    <xf numFmtId="0" fontId="114" fillId="0" borderId="0" xfId="0" applyFont="1" applyAlignment="1">
      <alignment horizontal="center" vertical="top" wrapText="1"/>
    </xf>
    <xf numFmtId="0" fontId="116" fillId="0" borderId="0" xfId="0" applyFont="1" applyAlignment="1" applyProtection="1">
      <alignment horizontal="left"/>
      <protection locked="0"/>
    </xf>
    <xf numFmtId="0" fontId="109" fillId="0" borderId="10" xfId="0" applyFont="1" applyBorder="1" applyAlignment="1" applyProtection="1">
      <alignment horizontal="center" vertical="center"/>
      <protection locked="0"/>
    </xf>
    <xf numFmtId="0" fontId="109" fillId="0" borderId="10" xfId="0" applyFont="1" applyBorder="1" applyAlignment="1" applyProtection="1">
      <alignment horizontal="center" vertical="center" wrapText="1"/>
      <protection locked="0"/>
    </xf>
    <xf numFmtId="0" fontId="166" fillId="0" borderId="0" xfId="0" applyFont="1" applyFill="1" applyAlignment="1">
      <alignment horizontal="center" vertical="center" wrapText="1"/>
    </xf>
    <xf numFmtId="0" fontId="114" fillId="0" borderId="0" xfId="0" applyFont="1" applyAlignment="1" applyProtection="1">
      <alignment horizontal="center" vertical="top" wrapText="1"/>
      <protection/>
    </xf>
    <xf numFmtId="0" fontId="160" fillId="0" borderId="0" xfId="0" applyFont="1" applyFill="1" applyAlignment="1" applyProtection="1">
      <alignment horizontal="center" vertical="center" wrapText="1"/>
      <protection/>
    </xf>
    <xf numFmtId="0" fontId="116" fillId="0" borderId="0" xfId="0" applyFont="1" applyAlignment="1">
      <alignment horizontal="center" vertical="top" wrapText="1"/>
    </xf>
    <xf numFmtId="0" fontId="109" fillId="0" borderId="0" xfId="0" applyFont="1" applyAlignment="1">
      <alignment horizontal="center" vertical="top" wrapText="1"/>
    </xf>
    <xf numFmtId="0" fontId="109" fillId="0" borderId="10" xfId="0" applyFont="1" applyBorder="1" applyAlignment="1" applyProtection="1">
      <alignment horizontal="center" vertical="center" wrapText="1"/>
      <protection/>
    </xf>
    <xf numFmtId="0" fontId="109" fillId="0" borderId="0" xfId="0" applyFont="1" applyAlignment="1" applyProtection="1">
      <alignment horizontal="center" vertical="top" wrapText="1"/>
      <protection/>
    </xf>
    <xf numFmtId="0" fontId="109" fillId="0" borderId="11" xfId="0" applyFont="1" applyFill="1" applyBorder="1" applyAlignment="1" applyProtection="1">
      <alignment horizontal="center" vertical="center" wrapText="1"/>
      <protection/>
    </xf>
    <xf numFmtId="0" fontId="123" fillId="0" borderId="0" xfId="0" applyFont="1" applyAlignment="1">
      <alignment horizontal="left" vertical="top" wrapText="1"/>
    </xf>
    <xf numFmtId="0" fontId="109" fillId="0" borderId="10" xfId="0" applyFont="1" applyBorder="1" applyAlignment="1">
      <alignment horizontal="left" vertical="top" wrapText="1"/>
    </xf>
    <xf numFmtId="0" fontId="109" fillId="0" borderId="0" xfId="0" applyFont="1" applyAlignment="1">
      <alignment horizontal="left" vertical="top" wrapText="1"/>
    </xf>
    <xf numFmtId="0" fontId="109" fillId="0" borderId="10" xfId="0" applyFont="1" applyBorder="1" applyAlignment="1" applyProtection="1">
      <alignment horizontal="center" wrapText="1"/>
      <protection locked="0"/>
    </xf>
    <xf numFmtId="0" fontId="109" fillId="0" borderId="32" xfId="0" applyFont="1" applyBorder="1" applyAlignment="1">
      <alignment horizontal="left" wrapText="1"/>
    </xf>
    <xf numFmtId="0" fontId="109" fillId="0" borderId="0" xfId="0" applyFont="1" applyAlignment="1">
      <alignment horizontal="left" wrapText="1"/>
    </xf>
    <xf numFmtId="0" fontId="167" fillId="0" borderId="0" xfId="0" applyFont="1" applyAlignment="1">
      <alignment horizontal="left" wrapText="1"/>
    </xf>
    <xf numFmtId="0" fontId="109" fillId="0" borderId="0" xfId="0" applyFont="1" applyAlignment="1">
      <alignment wrapText="1"/>
    </xf>
    <xf numFmtId="0" fontId="109" fillId="0" borderId="0" xfId="0" applyFont="1" applyAlignment="1">
      <alignment horizontal="center" wrapText="1"/>
    </xf>
    <xf numFmtId="0" fontId="109" fillId="0" borderId="33" xfId="0" applyFont="1" applyBorder="1" applyAlignment="1">
      <alignment horizontal="center" wrapText="1"/>
    </xf>
    <xf numFmtId="0" fontId="109" fillId="0" borderId="0" xfId="0" applyFont="1" applyBorder="1" applyAlignment="1">
      <alignment horizontal="center" wrapText="1"/>
    </xf>
    <xf numFmtId="0" fontId="109" fillId="0" borderId="10" xfId="0" applyFont="1" applyBorder="1" applyAlignment="1">
      <alignment horizontal="center" vertical="center" textRotation="90" wrapText="1"/>
    </xf>
    <xf numFmtId="0" fontId="109" fillId="0" borderId="16" xfId="0" applyFont="1" applyBorder="1" applyAlignment="1" applyProtection="1">
      <alignment horizontal="left" wrapText="1"/>
      <protection locked="0"/>
    </xf>
    <xf numFmtId="0" fontId="109" fillId="0" borderId="19" xfId="0" applyFont="1" applyBorder="1" applyAlignment="1" applyProtection="1">
      <alignment horizontal="left" wrapText="1"/>
      <protection locked="0"/>
    </xf>
    <xf numFmtId="0" fontId="109" fillId="0" borderId="16" xfId="0" applyFont="1" applyFill="1" applyBorder="1" applyAlignment="1">
      <alignment horizontal="center" vertical="center" wrapText="1"/>
    </xf>
    <xf numFmtId="0" fontId="109" fillId="0" borderId="19" xfId="0" applyFont="1" applyFill="1" applyBorder="1" applyAlignment="1">
      <alignment horizontal="center" vertical="center" wrapText="1"/>
    </xf>
    <xf numFmtId="0" fontId="109" fillId="0" borderId="17" xfId="0" applyFont="1" applyFill="1" applyBorder="1" applyAlignment="1">
      <alignment horizontal="center" vertical="center" wrapText="1"/>
    </xf>
    <xf numFmtId="0" fontId="109" fillId="0" borderId="0" xfId="0" applyFont="1" applyFill="1" applyAlignment="1">
      <alignment horizontal="center" vertical="top" wrapText="1"/>
    </xf>
    <xf numFmtId="0" fontId="109" fillId="0" borderId="10" xfId="0" applyFont="1" applyBorder="1" applyAlignment="1">
      <alignment horizontal="center" vertical="center" wrapText="1"/>
    </xf>
    <xf numFmtId="0" fontId="109" fillId="0" borderId="10" xfId="0" applyFont="1" applyFill="1" applyBorder="1" applyAlignment="1">
      <alignment horizontal="center" vertical="center" textRotation="90" wrapText="1"/>
    </xf>
    <xf numFmtId="0" fontId="116" fillId="33" borderId="10" xfId="0" applyFont="1" applyFill="1" applyBorder="1" applyAlignment="1">
      <alignment horizontal="center" vertical="center" wrapText="1"/>
    </xf>
    <xf numFmtId="0" fontId="109" fillId="33" borderId="10" xfId="0" applyFont="1" applyFill="1" applyBorder="1" applyAlignment="1">
      <alignment horizontal="center" vertical="center" wrapText="1"/>
    </xf>
    <xf numFmtId="0" fontId="109" fillId="33" borderId="16" xfId="0" applyFont="1" applyFill="1" applyBorder="1" applyAlignment="1">
      <alignment horizontal="center" vertical="center" wrapText="1"/>
    </xf>
    <xf numFmtId="0" fontId="109" fillId="33" borderId="17" xfId="0" applyFont="1" applyFill="1" applyBorder="1" applyAlignment="1">
      <alignment horizontal="center" vertical="center" wrapText="1"/>
    </xf>
    <xf numFmtId="0" fontId="109" fillId="0" borderId="16" xfId="0" applyFont="1" applyBorder="1" applyAlignment="1" applyProtection="1">
      <alignment horizontal="center" vertical="top" wrapText="1"/>
      <protection locked="0"/>
    </xf>
    <xf numFmtId="0" fontId="109" fillId="0" borderId="19" xfId="0" applyFont="1" applyBorder="1" applyAlignment="1" applyProtection="1">
      <alignment horizontal="center" vertical="top" wrapText="1"/>
      <protection locked="0"/>
    </xf>
    <xf numFmtId="0" fontId="109" fillId="0" borderId="17" xfId="0" applyFont="1" applyBorder="1" applyAlignment="1" applyProtection="1">
      <alignment horizontal="center" vertical="top" wrapText="1"/>
      <protection locked="0"/>
    </xf>
    <xf numFmtId="0" fontId="116" fillId="0" borderId="0" xfId="0" applyFont="1" applyAlignment="1">
      <alignment horizontal="left" vertical="top" wrapText="1"/>
    </xf>
    <xf numFmtId="0" fontId="116" fillId="0" borderId="0" xfId="0" applyFont="1" applyAlignment="1">
      <alignment horizontal="left" wrapText="1"/>
    </xf>
    <xf numFmtId="0" fontId="109" fillId="0" borderId="32" xfId="0" applyFont="1" applyBorder="1" applyAlignment="1">
      <alignment horizontal="center" wrapText="1"/>
    </xf>
    <xf numFmtId="0" fontId="112" fillId="0" borderId="0" xfId="0" applyFont="1" applyAlignment="1">
      <alignment horizontal="left"/>
    </xf>
    <xf numFmtId="0" fontId="109" fillId="0" borderId="10" xfId="0" applyFont="1" applyBorder="1" applyAlignment="1">
      <alignment horizontal="center" vertical="top" wrapText="1"/>
    </xf>
    <xf numFmtId="0" fontId="109" fillId="0" borderId="16" xfId="0" applyFont="1" applyBorder="1" applyAlignment="1">
      <alignment horizontal="center" vertical="top" wrapText="1"/>
    </xf>
    <xf numFmtId="0" fontId="109" fillId="0" borderId="19" xfId="0" applyFont="1" applyBorder="1" applyAlignment="1">
      <alignment horizontal="center" vertical="top" wrapText="1"/>
    </xf>
    <xf numFmtId="0" fontId="109" fillId="0" borderId="17" xfId="0" applyFont="1" applyBorder="1" applyAlignment="1">
      <alignment horizontal="center" vertical="top" wrapText="1"/>
    </xf>
    <xf numFmtId="0" fontId="116" fillId="0" borderId="0" xfId="0" applyFont="1" applyAlignment="1">
      <alignment horizontal="center"/>
    </xf>
    <xf numFmtId="0" fontId="116" fillId="0" borderId="20" xfId="0" applyFont="1" applyBorder="1" applyAlignment="1">
      <alignment horizontal="center"/>
    </xf>
    <xf numFmtId="0" fontId="124" fillId="0" borderId="0" xfId="0" applyFont="1" applyAlignment="1">
      <alignment horizontal="left" vertical="top" wrapText="1"/>
    </xf>
    <xf numFmtId="0" fontId="109" fillId="33" borderId="13" xfId="0" applyFont="1" applyFill="1" applyBorder="1" applyAlignment="1">
      <alignment horizontal="center" vertical="center" wrapText="1"/>
    </xf>
    <xf numFmtId="0" fontId="109" fillId="33" borderId="11" xfId="0" applyFont="1" applyFill="1" applyBorder="1" applyAlignment="1">
      <alignment horizontal="center" vertical="center" wrapText="1"/>
    </xf>
    <xf numFmtId="0" fontId="116" fillId="0" borderId="10" xfId="0" applyFont="1" applyBorder="1" applyAlignment="1">
      <alignment vertical="top" wrapText="1"/>
    </xf>
    <xf numFmtId="0" fontId="116" fillId="0" borderId="10" xfId="0" applyFont="1" applyFill="1" applyBorder="1" applyAlignment="1">
      <alignment vertical="top" wrapText="1"/>
    </xf>
    <xf numFmtId="0" fontId="151" fillId="0" borderId="0" xfId="0" applyFont="1" applyAlignment="1">
      <alignment horizontal="left" vertical="top" wrapText="1"/>
    </xf>
    <xf numFmtId="0" fontId="116" fillId="0" borderId="0" xfId="0" applyFont="1" applyFill="1" applyAlignment="1" applyProtection="1">
      <alignment horizontal="center" vertical="top" wrapText="1"/>
      <protection/>
    </xf>
    <xf numFmtId="0" fontId="109" fillId="0" borderId="16" xfId="0" applyFont="1" applyBorder="1" applyAlignment="1">
      <alignment horizontal="center" vertical="center" wrapText="1"/>
    </xf>
    <xf numFmtId="0" fontId="109" fillId="0" borderId="17" xfId="0" applyFont="1" applyBorder="1" applyAlignment="1">
      <alignment horizontal="center" vertical="center" wrapText="1"/>
    </xf>
    <xf numFmtId="0" fontId="113" fillId="44" borderId="0" xfId="0" applyFont="1" applyFill="1" applyAlignment="1" applyProtection="1">
      <alignment horizontal="center" vertical="top" wrapText="1"/>
      <protection/>
    </xf>
    <xf numFmtId="16" fontId="10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140" fillId="0" borderId="0" xfId="0" applyFont="1" applyFill="1" applyAlignment="1">
      <alignment horizontal="left" vertical="top" wrapText="1"/>
    </xf>
    <xf numFmtId="0" fontId="7" fillId="4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42" fillId="0" borderId="0" xfId="0" applyFont="1" applyAlignment="1">
      <alignment horizontal="left" wrapText="1"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39" borderId="16" xfId="0" applyFont="1" applyFill="1" applyBorder="1" applyAlignment="1" applyProtection="1">
      <alignment horizontal="center" wrapText="1"/>
      <protection/>
    </xf>
    <xf numFmtId="0" fontId="10" fillId="39" borderId="19" xfId="0" applyFont="1" applyFill="1" applyBorder="1" applyAlignment="1" applyProtection="1">
      <alignment horizontal="center" wrapText="1"/>
      <protection/>
    </xf>
    <xf numFmtId="0" fontId="10" fillId="39" borderId="17" xfId="0" applyFont="1" applyFill="1" applyBorder="1" applyAlignment="1" applyProtection="1">
      <alignment horizontal="center" wrapText="1"/>
      <protection/>
    </xf>
    <xf numFmtId="0" fontId="10" fillId="39" borderId="16" xfId="0" applyFont="1" applyFill="1" applyBorder="1" applyAlignment="1" applyProtection="1">
      <alignment horizontal="center"/>
      <protection/>
    </xf>
    <xf numFmtId="0" fontId="10" fillId="39" borderId="17" xfId="0" applyFont="1" applyFill="1" applyBorder="1" applyAlignment="1" applyProtection="1">
      <alignment horizontal="center"/>
      <protection/>
    </xf>
    <xf numFmtId="0" fontId="109" fillId="34" borderId="14" xfId="0" applyFont="1" applyFill="1" applyBorder="1" applyAlignment="1">
      <alignment horizontal="center" vertical="center" wrapText="1"/>
    </xf>
    <xf numFmtId="0" fontId="109" fillId="34" borderId="33" xfId="0" applyFont="1" applyFill="1" applyBorder="1" applyAlignment="1">
      <alignment horizontal="center" vertical="center" wrapText="1"/>
    </xf>
    <xf numFmtId="0" fontId="109" fillId="34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0">
      <selection activeCell="O26" sqref="O26"/>
    </sheetView>
  </sheetViews>
  <sheetFormatPr defaultColWidth="9.140625" defaultRowHeight="15"/>
  <cols>
    <col min="1" max="14" width="5.7109375" style="64" customWidth="1"/>
    <col min="15" max="15" width="12.421875" style="64" customWidth="1"/>
    <col min="16" max="16" width="9.140625" style="64" customWidth="1"/>
  </cols>
  <sheetData>
    <row r="1" spans="2:14" ht="15.75">
      <c r="B1" s="703" t="s">
        <v>232</v>
      </c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</row>
    <row r="2" spans="2:14" ht="31.5" customHeight="1"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</row>
    <row r="3" spans="2:14" ht="15.75">
      <c r="B3" s="705" t="s">
        <v>401</v>
      </c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</row>
    <row r="5" ht="15.75">
      <c r="A5" s="64" t="s">
        <v>233</v>
      </c>
    </row>
    <row r="7" spans="1:16" s="77" customFormat="1" ht="30" customHeight="1">
      <c r="A7" s="702" t="s">
        <v>435</v>
      </c>
      <c r="B7" s="702"/>
      <c r="C7" s="702"/>
      <c r="D7" s="702"/>
      <c r="E7" s="702"/>
      <c r="F7" s="702"/>
      <c r="G7" s="702"/>
      <c r="H7" s="702"/>
      <c r="I7" s="702"/>
      <c r="J7" s="702"/>
      <c r="K7" s="702"/>
      <c r="L7" s="702"/>
      <c r="M7" s="702"/>
      <c r="N7" s="702"/>
      <c r="O7" s="702"/>
      <c r="P7" s="76"/>
    </row>
    <row r="8" spans="1:16" s="77" customFormat="1" ht="30" customHeight="1">
      <c r="A8" s="702" t="s">
        <v>436</v>
      </c>
      <c r="B8" s="702"/>
      <c r="C8" s="702"/>
      <c r="D8" s="702"/>
      <c r="E8" s="702"/>
      <c r="F8" s="702"/>
      <c r="G8" s="702"/>
      <c r="H8" s="702"/>
      <c r="I8" s="702"/>
      <c r="J8" s="702"/>
      <c r="K8" s="702"/>
      <c r="L8" s="702"/>
      <c r="M8" s="702"/>
      <c r="N8" s="702"/>
      <c r="O8" s="702"/>
      <c r="P8" s="76"/>
    </row>
    <row r="9" spans="1:16" s="77" customFormat="1" ht="15" customHeight="1">
      <c r="A9" s="702" t="s">
        <v>437</v>
      </c>
      <c r="B9" s="702"/>
      <c r="C9" s="702"/>
      <c r="D9" s="702"/>
      <c r="E9" s="702"/>
      <c r="F9" s="702"/>
      <c r="G9" s="702"/>
      <c r="H9" s="702"/>
      <c r="I9" s="702"/>
      <c r="J9" s="702"/>
      <c r="K9" s="702"/>
      <c r="L9" s="702"/>
      <c r="M9" s="702"/>
      <c r="N9" s="702"/>
      <c r="O9" s="702"/>
      <c r="P9" s="76"/>
    </row>
    <row r="10" spans="1:16" s="77" customFormat="1" ht="30" customHeight="1">
      <c r="A10" s="702" t="s">
        <v>438</v>
      </c>
      <c r="B10" s="702"/>
      <c r="C10" s="702"/>
      <c r="D10" s="702"/>
      <c r="E10" s="702"/>
      <c r="F10" s="702"/>
      <c r="G10" s="702"/>
      <c r="H10" s="702"/>
      <c r="I10" s="702"/>
      <c r="J10" s="702"/>
      <c r="K10" s="702"/>
      <c r="L10" s="702"/>
      <c r="M10" s="702"/>
      <c r="N10" s="702"/>
      <c r="O10" s="702"/>
      <c r="P10" s="76"/>
    </row>
    <row r="11" spans="1:16" s="77" customFormat="1" ht="15" customHeight="1">
      <c r="A11" s="702" t="s">
        <v>73</v>
      </c>
      <c r="B11" s="702"/>
      <c r="C11" s="702"/>
      <c r="D11" s="702"/>
      <c r="E11" s="702"/>
      <c r="F11" s="702"/>
      <c r="G11" s="702"/>
      <c r="H11" s="702"/>
      <c r="I11" s="702"/>
      <c r="J11" s="702"/>
      <c r="K11" s="702"/>
      <c r="L11" s="702"/>
      <c r="M11" s="702"/>
      <c r="N11" s="702"/>
      <c r="O11" s="702"/>
      <c r="P11" s="76"/>
    </row>
    <row r="12" spans="1:16" s="77" customFormat="1" ht="15" customHeight="1">
      <c r="A12" s="702" t="s">
        <v>313</v>
      </c>
      <c r="B12" s="702"/>
      <c r="C12" s="702"/>
      <c r="D12" s="702"/>
      <c r="E12" s="702"/>
      <c r="F12" s="702"/>
      <c r="G12" s="702"/>
      <c r="H12" s="702"/>
      <c r="I12" s="702"/>
      <c r="J12" s="702"/>
      <c r="K12" s="702"/>
      <c r="L12" s="702"/>
      <c r="M12" s="702"/>
      <c r="N12" s="702"/>
      <c r="O12" s="702"/>
      <c r="P12" s="76"/>
    </row>
    <row r="13" spans="1:16" s="77" customFormat="1" ht="15" customHeight="1">
      <c r="A13" s="702" t="s">
        <v>125</v>
      </c>
      <c r="B13" s="702"/>
      <c r="C13" s="702"/>
      <c r="D13" s="702"/>
      <c r="E13" s="702"/>
      <c r="F13" s="702"/>
      <c r="G13" s="702"/>
      <c r="H13" s="702"/>
      <c r="I13" s="702"/>
      <c r="J13" s="702"/>
      <c r="K13" s="702"/>
      <c r="L13" s="702"/>
      <c r="M13" s="702"/>
      <c r="N13" s="702"/>
      <c r="O13" s="702"/>
      <c r="P13" s="76"/>
    </row>
    <row r="14" spans="1:16" s="77" customFormat="1" ht="15" customHeight="1">
      <c r="A14" s="702" t="s">
        <v>234</v>
      </c>
      <c r="B14" s="702"/>
      <c r="C14" s="702"/>
      <c r="D14" s="702"/>
      <c r="E14" s="702"/>
      <c r="F14" s="702"/>
      <c r="G14" s="702"/>
      <c r="H14" s="702"/>
      <c r="I14" s="702"/>
      <c r="J14" s="702"/>
      <c r="K14" s="702"/>
      <c r="L14" s="702"/>
      <c r="M14" s="702"/>
      <c r="N14" s="702"/>
      <c r="O14" s="702"/>
      <c r="P14" s="76"/>
    </row>
    <row r="15" spans="1:16" s="77" customFormat="1" ht="30" customHeight="1">
      <c r="A15" s="702" t="s">
        <v>439</v>
      </c>
      <c r="B15" s="702"/>
      <c r="C15" s="702"/>
      <c r="D15" s="702"/>
      <c r="E15" s="702"/>
      <c r="F15" s="702"/>
      <c r="G15" s="702"/>
      <c r="H15" s="702"/>
      <c r="I15" s="702"/>
      <c r="J15" s="702"/>
      <c r="K15" s="702"/>
      <c r="L15" s="702"/>
      <c r="M15" s="702"/>
      <c r="N15" s="702"/>
      <c r="O15" s="702"/>
      <c r="P15" s="76"/>
    </row>
    <row r="16" spans="1:16" s="77" customFormat="1" ht="15" customHeight="1">
      <c r="A16" s="702" t="s">
        <v>536</v>
      </c>
      <c r="B16" s="702"/>
      <c r="C16" s="702"/>
      <c r="D16" s="702"/>
      <c r="E16" s="702"/>
      <c r="F16" s="702"/>
      <c r="G16" s="702"/>
      <c r="H16" s="702"/>
      <c r="I16" s="702"/>
      <c r="J16" s="702"/>
      <c r="K16" s="702"/>
      <c r="L16" s="702"/>
      <c r="M16" s="702"/>
      <c r="N16" s="702"/>
      <c r="O16" s="702"/>
      <c r="P16" s="76"/>
    </row>
    <row r="17" spans="1:16" s="77" customFormat="1" ht="15" customHeight="1">
      <c r="A17" s="702" t="s">
        <v>235</v>
      </c>
      <c r="B17" s="702"/>
      <c r="C17" s="702"/>
      <c r="D17" s="702"/>
      <c r="E17" s="702"/>
      <c r="F17" s="702"/>
      <c r="G17" s="702"/>
      <c r="H17" s="702"/>
      <c r="I17" s="702"/>
      <c r="J17" s="702"/>
      <c r="K17" s="702"/>
      <c r="L17" s="702"/>
      <c r="M17" s="702"/>
      <c r="N17" s="702"/>
      <c r="O17" s="702"/>
      <c r="P17" s="76"/>
    </row>
    <row r="18" spans="1:16" s="77" customFormat="1" ht="30" customHeight="1">
      <c r="A18" s="702" t="s">
        <v>236</v>
      </c>
      <c r="B18" s="702"/>
      <c r="C18" s="702"/>
      <c r="D18" s="702"/>
      <c r="E18" s="702"/>
      <c r="F18" s="702"/>
      <c r="G18" s="702"/>
      <c r="H18" s="702"/>
      <c r="I18" s="702"/>
      <c r="J18" s="702"/>
      <c r="K18" s="702"/>
      <c r="L18" s="702"/>
      <c r="M18" s="702"/>
      <c r="N18" s="702"/>
      <c r="O18" s="702"/>
      <c r="P18" s="76"/>
    </row>
    <row r="19" spans="1:16" s="77" customFormat="1" ht="15" customHeight="1">
      <c r="A19" s="702" t="s">
        <v>345</v>
      </c>
      <c r="B19" s="702"/>
      <c r="C19" s="702"/>
      <c r="D19" s="702"/>
      <c r="E19" s="702"/>
      <c r="F19" s="702"/>
      <c r="G19" s="702"/>
      <c r="H19" s="702"/>
      <c r="I19" s="702"/>
      <c r="J19" s="702"/>
      <c r="K19" s="702"/>
      <c r="L19" s="702"/>
      <c r="M19" s="702"/>
      <c r="N19" s="702"/>
      <c r="O19" s="702"/>
      <c r="P19" s="76"/>
    </row>
    <row r="20" spans="1:15" ht="15" customHeight="1">
      <c r="A20" s="702" t="s">
        <v>404</v>
      </c>
      <c r="B20" s="702"/>
      <c r="C20" s="702"/>
      <c r="D20" s="702"/>
      <c r="E20" s="702"/>
      <c r="F20" s="702"/>
      <c r="G20" s="702"/>
      <c r="H20" s="702"/>
      <c r="I20" s="702"/>
      <c r="J20" s="702"/>
      <c r="K20" s="702"/>
      <c r="L20" s="702"/>
      <c r="M20" s="702"/>
      <c r="N20" s="702"/>
      <c r="O20" s="702"/>
    </row>
    <row r="21" spans="1:15" ht="15.75">
      <c r="A21" s="410"/>
      <c r="B21" s="410"/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</row>
    <row r="22" spans="1:15" ht="47.25" customHeight="1">
      <c r="A22" s="708" t="s">
        <v>237</v>
      </c>
      <c r="B22" s="708"/>
      <c r="C22" s="708"/>
      <c r="D22" s="708"/>
      <c r="F22" s="706"/>
      <c r="G22" s="706"/>
      <c r="H22" s="706"/>
      <c r="I22" s="273"/>
      <c r="J22" s="706" t="s">
        <v>569</v>
      </c>
      <c r="K22" s="706"/>
      <c r="L22" s="706"/>
      <c r="M22" s="273"/>
      <c r="N22" s="273"/>
      <c r="O22" s="273"/>
    </row>
    <row r="23" spans="1:15" ht="15.75" customHeight="1">
      <c r="A23" s="274"/>
      <c r="B23" s="273"/>
      <c r="F23" s="707" t="s">
        <v>238</v>
      </c>
      <c r="G23" s="707"/>
      <c r="H23" s="707"/>
      <c r="I23" s="273"/>
      <c r="J23" s="707" t="s">
        <v>239</v>
      </c>
      <c r="K23" s="707"/>
      <c r="L23" s="707"/>
      <c r="M23" s="273"/>
      <c r="N23" s="273"/>
      <c r="O23" s="273"/>
    </row>
    <row r="24" spans="1:15" ht="15.75">
      <c r="A24" s="273"/>
      <c r="D24" s="274" t="s">
        <v>231</v>
      </c>
      <c r="F24" s="273"/>
      <c r="G24" s="273"/>
      <c r="H24" s="273"/>
      <c r="I24" s="273"/>
      <c r="J24" s="273"/>
      <c r="K24" s="273"/>
      <c r="L24" s="273"/>
      <c r="M24" s="273"/>
      <c r="N24" s="273"/>
      <c r="O24" s="273"/>
    </row>
    <row r="25" spans="1:15" ht="15.75">
      <c r="A25" s="273"/>
      <c r="B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</row>
    <row r="26" spans="1:15" ht="47.25" customHeight="1">
      <c r="A26" s="708" t="s">
        <v>240</v>
      </c>
      <c r="B26" s="708"/>
      <c r="C26" s="708"/>
      <c r="D26" s="708"/>
      <c r="F26" s="706"/>
      <c r="G26" s="706"/>
      <c r="H26" s="706"/>
      <c r="I26" s="273"/>
      <c r="J26" s="709" t="s">
        <v>570</v>
      </c>
      <c r="K26" s="709"/>
      <c r="L26" s="709"/>
      <c r="M26" s="273"/>
      <c r="N26" s="273"/>
      <c r="O26" s="273"/>
    </row>
    <row r="27" spans="1:15" ht="15.75">
      <c r="A27" s="274"/>
      <c r="B27" s="273"/>
      <c r="F27" s="707" t="s">
        <v>238</v>
      </c>
      <c r="G27" s="707"/>
      <c r="H27" s="707"/>
      <c r="I27" s="273"/>
      <c r="J27" s="273"/>
      <c r="K27" s="273"/>
      <c r="L27" s="273"/>
      <c r="M27" s="273"/>
      <c r="N27" s="273"/>
      <c r="O27" s="273"/>
    </row>
    <row r="28" spans="1:15" ht="15.75">
      <c r="A28" s="273"/>
      <c r="B28" s="273"/>
      <c r="F28" s="706" t="s">
        <v>571</v>
      </c>
      <c r="G28" s="706"/>
      <c r="H28" s="706"/>
      <c r="I28" s="273"/>
      <c r="J28" s="273"/>
      <c r="K28" s="273"/>
      <c r="L28" s="273"/>
      <c r="M28" s="273"/>
      <c r="N28" s="273"/>
      <c r="O28" s="273"/>
    </row>
    <row r="29" spans="1:15" ht="15.75">
      <c r="A29" s="274"/>
      <c r="B29" s="273"/>
      <c r="F29" s="707" t="s">
        <v>241</v>
      </c>
      <c r="G29" s="707"/>
      <c r="H29" s="707"/>
      <c r="I29" s="273"/>
      <c r="J29" s="273"/>
      <c r="K29" s="273"/>
      <c r="L29" s="273"/>
      <c r="M29" s="273"/>
      <c r="N29" s="273"/>
      <c r="O29" s="273"/>
    </row>
    <row r="30" spans="1:15" ht="15.75">
      <c r="A30" s="293"/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</row>
    <row r="31" spans="1:15" ht="19.5" customHeight="1">
      <c r="A31" s="700" t="s">
        <v>335</v>
      </c>
      <c r="B31" s="700"/>
      <c r="C31" s="700"/>
      <c r="D31" s="700"/>
      <c r="E31" s="700"/>
      <c r="F31" s="700"/>
      <c r="G31" s="700"/>
      <c r="H31" s="700"/>
      <c r="I31" s="700"/>
      <c r="J31" s="700"/>
      <c r="K31" s="700"/>
      <c r="L31" s="700"/>
      <c r="M31" s="700"/>
      <c r="N31" s="700"/>
      <c r="O31" s="700"/>
    </row>
    <row r="32" spans="1:15" ht="48" customHeight="1">
      <c r="A32" s="701" t="s">
        <v>372</v>
      </c>
      <c r="B32" s="701"/>
      <c r="C32" s="701"/>
      <c r="D32" s="701"/>
      <c r="E32" s="701"/>
      <c r="F32" s="701"/>
      <c r="G32" s="701"/>
      <c r="H32" s="701"/>
      <c r="I32" s="701"/>
      <c r="J32" s="701"/>
      <c r="K32" s="701"/>
      <c r="L32" s="701"/>
      <c r="M32" s="701"/>
      <c r="N32" s="701"/>
      <c r="O32" s="701"/>
    </row>
    <row r="33" spans="1:15" ht="32.25" customHeight="1">
      <c r="A33" s="701" t="s">
        <v>336</v>
      </c>
      <c r="B33" s="701"/>
      <c r="C33" s="701"/>
      <c r="D33" s="701"/>
      <c r="E33" s="701"/>
      <c r="F33" s="701"/>
      <c r="G33" s="701"/>
      <c r="H33" s="701"/>
      <c r="I33" s="701"/>
      <c r="J33" s="701"/>
      <c r="K33" s="701"/>
      <c r="L33" s="701"/>
      <c r="M33" s="701"/>
      <c r="N33" s="701"/>
      <c r="O33" s="701"/>
    </row>
    <row r="34" spans="1:15" ht="36" customHeight="1">
      <c r="A34" s="700" t="s">
        <v>374</v>
      </c>
      <c r="B34" s="700"/>
      <c r="C34" s="700"/>
      <c r="D34" s="700"/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</row>
    <row r="35" spans="1:15" ht="15.75">
      <c r="A35" s="294"/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</row>
    <row r="36" spans="1:15" ht="15.75">
      <c r="A36" s="699" t="s">
        <v>426</v>
      </c>
      <c r="B36" s="699"/>
      <c r="C36" s="699"/>
      <c r="D36" s="699"/>
      <c r="E36" s="699"/>
      <c r="F36" s="699"/>
      <c r="G36" s="699"/>
      <c r="H36" s="699"/>
      <c r="I36" s="699"/>
      <c r="J36" s="699"/>
      <c r="K36" s="699"/>
      <c r="L36" s="699"/>
      <c r="M36" s="699"/>
      <c r="N36" s="699"/>
      <c r="O36" s="699"/>
    </row>
    <row r="37" spans="1:15" ht="15.75">
      <c r="A37" s="699" t="s">
        <v>427</v>
      </c>
      <c r="B37" s="699"/>
      <c r="C37" s="699"/>
      <c r="D37" s="699"/>
      <c r="E37" s="699"/>
      <c r="F37" s="699"/>
      <c r="G37" s="699"/>
      <c r="H37" s="699"/>
      <c r="I37" s="699"/>
      <c r="J37" s="699"/>
      <c r="K37" s="699"/>
      <c r="L37" s="699"/>
      <c r="M37" s="699"/>
      <c r="N37" s="699"/>
      <c r="O37" s="699"/>
    </row>
    <row r="38" spans="1:15" ht="15.75">
      <c r="A38" s="699" t="s">
        <v>428</v>
      </c>
      <c r="B38" s="699"/>
      <c r="C38" s="699"/>
      <c r="D38" s="699"/>
      <c r="E38" s="699"/>
      <c r="F38" s="699"/>
      <c r="G38" s="699"/>
      <c r="H38" s="699"/>
      <c r="I38" s="699"/>
      <c r="J38" s="699"/>
      <c r="K38" s="699"/>
      <c r="L38" s="699"/>
      <c r="M38" s="699"/>
      <c r="N38" s="699"/>
      <c r="O38" s="699"/>
    </row>
    <row r="39" spans="1:15" ht="15.75">
      <c r="A39" s="294"/>
      <c r="B39" s="294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</row>
    <row r="40" spans="1:15" ht="15.75">
      <c r="A40" s="295"/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</row>
    <row r="41" spans="1:15" ht="15.75">
      <c r="A41" s="295"/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</row>
    <row r="42" spans="1:15" ht="15.75">
      <c r="A42" s="295"/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</row>
  </sheetData>
  <sheetProtection/>
  <mergeCells count="35">
    <mergeCell ref="A20:O20"/>
    <mergeCell ref="A18:O18"/>
    <mergeCell ref="A19:O19"/>
    <mergeCell ref="A14:O14"/>
    <mergeCell ref="A22:D22"/>
    <mergeCell ref="F27:H27"/>
    <mergeCell ref="F22:H22"/>
    <mergeCell ref="J22:L22"/>
    <mergeCell ref="F28:H28"/>
    <mergeCell ref="F29:H29"/>
    <mergeCell ref="F26:H26"/>
    <mergeCell ref="A26:D26"/>
    <mergeCell ref="J23:L23"/>
    <mergeCell ref="F23:H23"/>
    <mergeCell ref="J26:L26"/>
    <mergeCell ref="A37:O37"/>
    <mergeCell ref="B1:N1"/>
    <mergeCell ref="B2:N2"/>
    <mergeCell ref="B3:N3"/>
    <mergeCell ref="A11:O11"/>
    <mergeCell ref="A10:O10"/>
    <mergeCell ref="A9:O9"/>
    <mergeCell ref="A8:O8"/>
    <mergeCell ref="A7:O7"/>
    <mergeCell ref="A15:O15"/>
    <mergeCell ref="A38:O38"/>
    <mergeCell ref="A31:O31"/>
    <mergeCell ref="A32:O32"/>
    <mergeCell ref="A34:O34"/>
    <mergeCell ref="A33:O33"/>
    <mergeCell ref="A12:O12"/>
    <mergeCell ref="A13:O13"/>
    <mergeCell ref="A16:O16"/>
    <mergeCell ref="A17:O17"/>
    <mergeCell ref="A36:O36"/>
  </mergeCells>
  <printOptions/>
  <pageMargins left="0.5905511811023623" right="0.3937007874015748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4.7109375" style="7" customWidth="1"/>
    <col min="2" max="2" width="27.140625" style="7" customWidth="1"/>
    <col min="3" max="3" width="23.421875" style="7" customWidth="1"/>
    <col min="4" max="5" width="12.7109375" style="7" customWidth="1"/>
    <col min="6" max="6" width="10.140625" style="7" customWidth="1"/>
    <col min="7" max="8" width="11.7109375" style="7" customWidth="1"/>
    <col min="9" max="9" width="14.8515625" style="7" customWidth="1"/>
    <col min="10" max="16384" width="9.140625" style="103" customWidth="1"/>
  </cols>
  <sheetData>
    <row r="1" spans="1:12" ht="15" customHeight="1">
      <c r="A1" s="712" t="s">
        <v>234</v>
      </c>
      <c r="B1" s="712"/>
      <c r="C1" s="712"/>
      <c r="D1" s="712"/>
      <c r="E1" s="712"/>
      <c r="F1" s="712"/>
      <c r="G1" s="712"/>
      <c r="H1" s="712"/>
      <c r="I1" s="712"/>
      <c r="J1" s="257"/>
      <c r="K1" s="257"/>
      <c r="L1" s="257"/>
    </row>
    <row r="2" spans="1:12" ht="16.5" customHeight="1">
      <c r="A2" s="46"/>
      <c r="B2" s="794" t="s">
        <v>290</v>
      </c>
      <c r="C2" s="794"/>
      <c r="D2" s="794"/>
      <c r="E2" s="794"/>
      <c r="F2" s="794"/>
      <c r="G2" s="794"/>
      <c r="H2" s="794"/>
      <c r="I2" s="46"/>
      <c r="J2" s="257"/>
      <c r="K2" s="257"/>
      <c r="L2" s="257"/>
    </row>
    <row r="3" spans="1:12" ht="12.75">
      <c r="A3" s="46"/>
      <c r="B3" s="52"/>
      <c r="C3" s="52"/>
      <c r="D3" s="52"/>
      <c r="E3" s="52"/>
      <c r="F3" s="52"/>
      <c r="G3" s="51"/>
      <c r="H3" s="46"/>
      <c r="I3" s="46"/>
      <c r="J3" s="257"/>
      <c r="K3" s="257"/>
      <c r="L3" s="257"/>
    </row>
    <row r="4" spans="1:12" ht="12.75">
      <c r="A4" s="715" t="s">
        <v>13</v>
      </c>
      <c r="B4" s="715" t="s">
        <v>29</v>
      </c>
      <c r="C4" s="715" t="s">
        <v>127</v>
      </c>
      <c r="D4" s="715" t="s">
        <v>325</v>
      </c>
      <c r="E4" s="715" t="s">
        <v>132</v>
      </c>
      <c r="F4" s="779" t="s">
        <v>327</v>
      </c>
      <c r="G4" s="715" t="s">
        <v>128</v>
      </c>
      <c r="H4" s="715"/>
      <c r="I4" s="715" t="s">
        <v>129</v>
      </c>
      <c r="J4" s="257"/>
      <c r="K4" s="257"/>
      <c r="L4" s="257"/>
    </row>
    <row r="5" spans="1:12" ht="51">
      <c r="A5" s="715"/>
      <c r="B5" s="715"/>
      <c r="C5" s="715"/>
      <c r="D5" s="715"/>
      <c r="E5" s="715"/>
      <c r="F5" s="795"/>
      <c r="G5" s="356" t="s">
        <v>524</v>
      </c>
      <c r="H5" s="356" t="s">
        <v>525</v>
      </c>
      <c r="I5" s="715"/>
      <c r="J5" s="257"/>
      <c r="K5" s="257"/>
      <c r="L5" s="257"/>
    </row>
    <row r="6" spans="1:12" ht="12.75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257"/>
      <c r="K6" s="257"/>
      <c r="L6" s="257"/>
    </row>
    <row r="7" spans="1:12" ht="12.75">
      <c r="A7" s="47"/>
      <c r="B7" s="53" t="str">
        <f>1!B10</f>
        <v>Среднего общего образования</v>
      </c>
      <c r="C7" s="267"/>
      <c r="D7" s="275"/>
      <c r="E7" s="275"/>
      <c r="F7" s="276"/>
      <c r="G7" s="275"/>
      <c r="H7" s="154"/>
      <c r="I7" s="154"/>
      <c r="J7" s="257"/>
      <c r="K7" s="257"/>
      <c r="L7" s="257"/>
    </row>
    <row r="8" spans="1:12" ht="25.5">
      <c r="A8" s="47"/>
      <c r="B8" s="53" t="str">
        <f>1!B11</f>
        <v>Среднего (полного)  общего образования</v>
      </c>
      <c r="C8" s="267"/>
      <c r="D8" s="275"/>
      <c r="E8" s="275"/>
      <c r="F8" s="276"/>
      <c r="G8" s="275"/>
      <c r="H8" s="154"/>
      <c r="I8" s="154"/>
      <c r="J8" s="257"/>
      <c r="K8" s="257"/>
      <c r="L8" s="257"/>
    </row>
    <row r="9" spans="1:12" ht="25.5">
      <c r="A9" s="47"/>
      <c r="B9" s="53" t="str">
        <f>1!B12</f>
        <v>МОУ СОШ № 14</v>
      </c>
      <c r="C9" s="267" t="s">
        <v>565</v>
      </c>
      <c r="D9" s="275" t="s">
        <v>566</v>
      </c>
      <c r="E9" s="275" t="s">
        <v>276</v>
      </c>
      <c r="F9" s="276">
        <v>41887</v>
      </c>
      <c r="G9" s="275">
        <v>0</v>
      </c>
      <c r="H9" s="154">
        <v>0</v>
      </c>
      <c r="I9" s="275" t="s">
        <v>567</v>
      </c>
      <c r="J9" s="257"/>
      <c r="K9" s="257"/>
      <c r="L9" s="257"/>
    </row>
    <row r="10" spans="1:12" ht="12.75">
      <c r="A10" s="47"/>
      <c r="B10" s="53">
        <f>1!B13</f>
        <v>0</v>
      </c>
      <c r="C10" s="267"/>
      <c r="D10" s="275"/>
      <c r="E10" s="275"/>
      <c r="F10" s="276"/>
      <c r="G10" s="275"/>
      <c r="H10" s="154"/>
      <c r="I10" s="154"/>
      <c r="J10" s="257"/>
      <c r="K10" s="257"/>
      <c r="L10" s="257"/>
    </row>
    <row r="11" spans="1:12" ht="12.75">
      <c r="A11" s="47"/>
      <c r="B11" s="53" t="str">
        <f>1!B14</f>
        <v>Основного общего образования</v>
      </c>
      <c r="C11" s="267"/>
      <c r="D11" s="275"/>
      <c r="E11" s="275"/>
      <c r="F11" s="276"/>
      <c r="G11" s="275"/>
      <c r="H11" s="154"/>
      <c r="I11" s="154"/>
      <c r="J11" s="257"/>
      <c r="K11" s="257"/>
      <c r="L11" s="257"/>
    </row>
    <row r="12" spans="1:12" ht="12.75">
      <c r="A12" s="47"/>
      <c r="B12" s="53">
        <f>1!B15</f>
        <v>0</v>
      </c>
      <c r="C12" s="267"/>
      <c r="D12" s="275"/>
      <c r="E12" s="275"/>
      <c r="F12" s="276"/>
      <c r="G12" s="275"/>
      <c r="H12" s="154"/>
      <c r="I12" s="154"/>
      <c r="J12" s="257"/>
      <c r="K12" s="257"/>
      <c r="L12" s="257"/>
    </row>
    <row r="13" spans="1:12" ht="12.75">
      <c r="A13" s="47"/>
      <c r="B13" s="53">
        <f>1!B16</f>
        <v>0</v>
      </c>
      <c r="C13" s="267"/>
      <c r="D13" s="275"/>
      <c r="E13" s="275"/>
      <c r="F13" s="276"/>
      <c r="G13" s="275"/>
      <c r="H13" s="154"/>
      <c r="I13" s="154"/>
      <c r="J13" s="257"/>
      <c r="K13" s="257"/>
      <c r="L13" s="257"/>
    </row>
    <row r="14" spans="1:12" ht="12.75">
      <c r="A14" s="47"/>
      <c r="B14" s="53">
        <f>1!B17</f>
        <v>0</v>
      </c>
      <c r="C14" s="267"/>
      <c r="D14" s="275"/>
      <c r="E14" s="275"/>
      <c r="F14" s="276"/>
      <c r="G14" s="275"/>
      <c r="H14" s="154"/>
      <c r="I14" s="154"/>
      <c r="J14" s="257"/>
      <c r="K14" s="257"/>
      <c r="L14" s="257"/>
    </row>
    <row r="15" spans="1:12" ht="12.75">
      <c r="A15" s="47"/>
      <c r="B15" s="53" t="str">
        <f>1!B18</f>
        <v>Начального общего образования</v>
      </c>
      <c r="C15" s="267"/>
      <c r="D15" s="275"/>
      <c r="E15" s="275"/>
      <c r="F15" s="276"/>
      <c r="G15" s="275"/>
      <c r="H15" s="154"/>
      <c r="I15" s="154"/>
      <c r="J15" s="257"/>
      <c r="K15" s="257"/>
      <c r="L15" s="257"/>
    </row>
    <row r="16" spans="1:12" ht="12.75">
      <c r="A16" s="47"/>
      <c r="B16" s="53">
        <f>1!B19</f>
        <v>0</v>
      </c>
      <c r="C16" s="267"/>
      <c r="D16" s="275"/>
      <c r="E16" s="275"/>
      <c r="F16" s="276"/>
      <c r="G16" s="275"/>
      <c r="H16" s="154"/>
      <c r="I16" s="154"/>
      <c r="J16" s="257"/>
      <c r="K16" s="257"/>
      <c r="L16" s="257"/>
    </row>
    <row r="17" spans="1:12" ht="12.75">
      <c r="A17" s="47"/>
      <c r="B17" s="53">
        <f>1!B20</f>
        <v>0</v>
      </c>
      <c r="C17" s="267"/>
      <c r="D17" s="275"/>
      <c r="E17" s="275"/>
      <c r="F17" s="276"/>
      <c r="G17" s="275"/>
      <c r="H17" s="154"/>
      <c r="I17" s="154"/>
      <c r="J17" s="257"/>
      <c r="K17" s="257"/>
      <c r="L17" s="257"/>
    </row>
    <row r="18" spans="1:12" ht="12.75">
      <c r="A18" s="47"/>
      <c r="B18" s="53">
        <f>1!B21</f>
        <v>0</v>
      </c>
      <c r="C18" s="267"/>
      <c r="D18" s="275"/>
      <c r="E18" s="275"/>
      <c r="F18" s="276"/>
      <c r="G18" s="275"/>
      <c r="H18" s="154"/>
      <c r="I18" s="154"/>
      <c r="J18" s="257"/>
      <c r="K18" s="257"/>
      <c r="L18" s="257"/>
    </row>
    <row r="19" spans="1:12" s="259" customFormat="1" ht="25.5">
      <c r="A19" s="83"/>
      <c r="B19" s="203" t="str">
        <f>1!B22</f>
        <v>ИТОГО в общеобразовательных  учреждениях:</v>
      </c>
      <c r="C19" s="241">
        <f>COUNTA(C8:C18)</f>
        <v>1</v>
      </c>
      <c r="D19" s="241"/>
      <c r="E19" s="241"/>
      <c r="F19" s="277"/>
      <c r="G19" s="241">
        <f>SUM(G8:G18)</f>
        <v>0</v>
      </c>
      <c r="H19" s="241">
        <f>SUM(H8:H18)</f>
        <v>0</v>
      </c>
      <c r="I19" s="241">
        <f>COUNTA(I8:I18)</f>
        <v>1</v>
      </c>
      <c r="J19" s="258"/>
      <c r="K19" s="258"/>
      <c r="L19" s="258"/>
    </row>
    <row r="20" spans="1:12" ht="38.25">
      <c r="A20" s="81"/>
      <c r="B20" s="53" t="str">
        <f>1!B23</f>
        <v>Вечерние (сменные) общеобразовательные учреждения</v>
      </c>
      <c r="C20" s="156"/>
      <c r="D20" s="156"/>
      <c r="E20" s="156"/>
      <c r="F20" s="278"/>
      <c r="G20" s="156"/>
      <c r="H20" s="156"/>
      <c r="I20" s="156"/>
      <c r="J20" s="257"/>
      <c r="K20" s="257"/>
      <c r="L20" s="257"/>
    </row>
    <row r="21" spans="1:12" ht="12.75">
      <c r="A21" s="81"/>
      <c r="B21" s="53">
        <f>1!B24</f>
        <v>0</v>
      </c>
      <c r="C21" s="156"/>
      <c r="D21" s="275"/>
      <c r="E21" s="275"/>
      <c r="F21" s="278"/>
      <c r="G21" s="156"/>
      <c r="H21" s="156"/>
      <c r="I21" s="156"/>
      <c r="J21" s="257"/>
      <c r="K21" s="257"/>
      <c r="L21" s="257"/>
    </row>
    <row r="22" spans="1:12" ht="12.75">
      <c r="A22" s="47"/>
      <c r="B22" s="53">
        <f>1!B25</f>
        <v>0</v>
      </c>
      <c r="C22" s="156"/>
      <c r="D22" s="275"/>
      <c r="E22" s="275"/>
      <c r="F22" s="278"/>
      <c r="G22" s="156"/>
      <c r="H22" s="156"/>
      <c r="I22" s="156"/>
      <c r="J22" s="257"/>
      <c r="K22" s="257"/>
      <c r="L22" s="257"/>
    </row>
    <row r="23" spans="1:12" ht="12.75">
      <c r="A23" s="47"/>
      <c r="B23" s="53">
        <f>1!B26</f>
        <v>0</v>
      </c>
      <c r="C23" s="156"/>
      <c r="D23" s="275"/>
      <c r="E23" s="275"/>
      <c r="F23" s="278"/>
      <c r="G23" s="156"/>
      <c r="H23" s="156"/>
      <c r="I23" s="156"/>
      <c r="J23" s="257"/>
      <c r="K23" s="257"/>
      <c r="L23" s="257"/>
    </row>
    <row r="24" spans="1:12" ht="38.25">
      <c r="A24" s="81"/>
      <c r="B24" s="203" t="str">
        <f>1!B27</f>
        <v>ИТОГО в вечерних (сменных) общеобразовательных учреждениях:</v>
      </c>
      <c r="C24" s="241">
        <f>COUNTA(C21:C23)</f>
        <v>0</v>
      </c>
      <c r="D24" s="159"/>
      <c r="E24" s="159"/>
      <c r="F24" s="279"/>
      <c r="G24" s="241">
        <f>SUM(G21:G23)</f>
        <v>0</v>
      </c>
      <c r="H24" s="241">
        <f>SUM(H21:H23)</f>
        <v>0</v>
      </c>
      <c r="I24" s="241">
        <f>COUNTA(I21:I23)</f>
        <v>0</v>
      </c>
      <c r="J24" s="257"/>
      <c r="K24" s="257"/>
      <c r="L24" s="257"/>
    </row>
    <row r="25" spans="1:12" s="271" customFormat="1" ht="16.5">
      <c r="A25" s="268"/>
      <c r="B25" s="204" t="str">
        <f>1!B28</f>
        <v>ВСЕГО:</v>
      </c>
      <c r="C25" s="269">
        <f>C24+C19</f>
        <v>1</v>
      </c>
      <c r="D25" s="269">
        <f>D24+D19</f>
        <v>0</v>
      </c>
      <c r="E25" s="269">
        <f>E24+E19</f>
        <v>0</v>
      </c>
      <c r="F25" s="280"/>
      <c r="G25" s="269">
        <f>G24+G19</f>
        <v>0</v>
      </c>
      <c r="H25" s="269">
        <f>H24+H19</f>
        <v>0</v>
      </c>
      <c r="I25" s="269">
        <f>I24+I19</f>
        <v>1</v>
      </c>
      <c r="J25" s="270"/>
      <c r="K25" s="270"/>
      <c r="L25" s="270"/>
    </row>
    <row r="26" spans="1:12" ht="12.75">
      <c r="A26" s="46"/>
      <c r="B26" s="46"/>
      <c r="C26" s="46"/>
      <c r="D26" s="46"/>
      <c r="E26" s="46"/>
      <c r="F26" s="46"/>
      <c r="G26" s="46"/>
      <c r="H26" s="46"/>
      <c r="I26" s="46"/>
      <c r="J26" s="257"/>
      <c r="K26" s="257"/>
      <c r="L26" s="257"/>
    </row>
    <row r="27" spans="1:12" ht="12.75">
      <c r="A27" s="46"/>
      <c r="B27" s="46"/>
      <c r="C27" s="46"/>
      <c r="D27" s="272" t="s">
        <v>328</v>
      </c>
      <c r="F27" s="272" t="s">
        <v>329</v>
      </c>
      <c r="G27" s="46"/>
      <c r="H27" s="46"/>
      <c r="I27" s="46"/>
      <c r="J27" s="257"/>
      <c r="K27" s="257"/>
      <c r="L27" s="257"/>
    </row>
    <row r="28" spans="1:12" ht="12.75">
      <c r="A28" s="46"/>
      <c r="B28" s="46"/>
      <c r="C28" s="46" t="s">
        <v>353</v>
      </c>
      <c r="D28" s="337">
        <f>C19</f>
        <v>1</v>
      </c>
      <c r="E28" s="338">
        <f>D28/(D30+D31)</f>
        <v>1</v>
      </c>
      <c r="F28" s="150">
        <f>C24</f>
        <v>0</v>
      </c>
      <c r="G28" s="46"/>
      <c r="H28" s="46"/>
      <c r="I28" s="46"/>
      <c r="J28" s="257"/>
      <c r="K28" s="257"/>
      <c r="L28" s="257"/>
    </row>
    <row r="29" spans="1:12" ht="12.75">
      <c r="A29" s="46"/>
      <c r="B29" s="46"/>
      <c r="C29" s="46"/>
      <c r="D29" s="150"/>
      <c r="E29" s="338"/>
      <c r="F29" s="150"/>
      <c r="G29" s="46"/>
      <c r="H29" s="46"/>
      <c r="I29" s="46"/>
      <c r="J29" s="257"/>
      <c r="K29" s="257"/>
      <c r="L29" s="257"/>
    </row>
    <row r="30" spans="1:12" ht="12.75">
      <c r="A30" s="46"/>
      <c r="B30" s="46"/>
      <c r="C30" s="46" t="s">
        <v>130</v>
      </c>
      <c r="D30" s="150">
        <f>COUNTIF(D8:D18,"динамический")</f>
        <v>1</v>
      </c>
      <c r="E30" s="338"/>
      <c r="F30" s="150">
        <f>COUNTIF(D21:D23,"динамический")</f>
        <v>0</v>
      </c>
      <c r="G30" s="46"/>
      <c r="H30" s="46"/>
      <c r="I30" s="46"/>
      <c r="J30" s="257"/>
      <c r="K30" s="257"/>
      <c r="L30" s="257"/>
    </row>
    <row r="31" spans="1:12" ht="12.75">
      <c r="A31" s="46"/>
      <c r="B31" s="46"/>
      <c r="C31" s="46" t="s">
        <v>131</v>
      </c>
      <c r="D31" s="150">
        <f>COUNTIF(D8:D18,"статический")</f>
        <v>0</v>
      </c>
      <c r="E31" s="338"/>
      <c r="F31" s="150">
        <f>COUNTIF(D21:D23,"статический")</f>
        <v>0</v>
      </c>
      <c r="G31" s="46"/>
      <c r="H31" s="46"/>
      <c r="I31" s="46"/>
      <c r="J31" s="257"/>
      <c r="K31" s="257"/>
      <c r="L31" s="257"/>
    </row>
    <row r="32" spans="1:12" ht="12.75">
      <c r="A32" s="46"/>
      <c r="B32" s="46"/>
      <c r="C32" s="46"/>
      <c r="D32" s="157"/>
      <c r="E32" s="338"/>
      <c r="F32" s="157"/>
      <c r="G32" s="46"/>
      <c r="H32" s="46"/>
      <c r="I32" s="46"/>
      <c r="J32" s="257"/>
      <c r="K32" s="257"/>
      <c r="L32" s="257"/>
    </row>
    <row r="33" spans="1:12" ht="12.75">
      <c r="A33" s="46"/>
      <c r="B33" s="46"/>
      <c r="C33" s="46" t="s">
        <v>133</v>
      </c>
      <c r="D33" s="337">
        <f>COUNTIF(E8:E18,"да")</f>
        <v>1</v>
      </c>
      <c r="E33" s="338">
        <f>D33/(D33+D34)</f>
        <v>1</v>
      </c>
      <c r="F33" s="150">
        <f>COUNTIF(E21:E23,"да")</f>
        <v>0</v>
      </c>
      <c r="G33" s="46"/>
      <c r="H33" s="46"/>
      <c r="I33" s="46"/>
      <c r="J33" s="257"/>
      <c r="K33" s="257"/>
      <c r="L33" s="257"/>
    </row>
    <row r="34" spans="1:12" ht="12.75">
      <c r="A34" s="46"/>
      <c r="B34" s="46"/>
      <c r="C34" s="46" t="s">
        <v>134</v>
      </c>
      <c r="D34" s="150">
        <f>COUNTIF(E8:E18,"нет")</f>
        <v>0</v>
      </c>
      <c r="E34" s="338"/>
      <c r="F34" s="150">
        <f>COUNTIF(F21:F23,"нет")</f>
        <v>0</v>
      </c>
      <c r="G34" s="46"/>
      <c r="H34" s="46"/>
      <c r="I34" s="46"/>
      <c r="J34" s="257"/>
      <c r="K34" s="257"/>
      <c r="L34" s="257"/>
    </row>
    <row r="35" spans="1:12" ht="12.75">
      <c r="A35" s="46"/>
      <c r="B35" s="46"/>
      <c r="C35" s="46"/>
      <c r="D35" s="157"/>
      <c r="E35" s="338"/>
      <c r="F35" s="157"/>
      <c r="G35" s="46"/>
      <c r="H35" s="46"/>
      <c r="I35" s="46"/>
      <c r="J35" s="257"/>
      <c r="K35" s="257"/>
      <c r="L35" s="257"/>
    </row>
    <row r="36" spans="1:12" ht="12.75">
      <c r="A36" s="46"/>
      <c r="B36" s="265"/>
      <c r="C36" s="46" t="s">
        <v>354</v>
      </c>
      <c r="D36" s="337">
        <f>I19</f>
        <v>1</v>
      </c>
      <c r="E36" s="338">
        <f>D36/(D30+D31)</f>
        <v>1</v>
      </c>
      <c r="F36" s="150">
        <f>I24</f>
        <v>0</v>
      </c>
      <c r="G36" s="46"/>
      <c r="H36" s="46"/>
      <c r="I36" s="46"/>
      <c r="J36" s="257"/>
      <c r="K36" s="257"/>
      <c r="L36" s="257"/>
    </row>
    <row r="37" spans="1:12" ht="12.75">
      <c r="A37" s="46"/>
      <c r="B37" s="265"/>
      <c r="C37" s="46"/>
      <c r="D37" s="46"/>
      <c r="E37" s="46"/>
      <c r="F37" s="46"/>
      <c r="G37" s="46"/>
      <c r="H37" s="46"/>
      <c r="I37" s="46"/>
      <c r="J37" s="257"/>
      <c r="K37" s="257"/>
      <c r="L37" s="257"/>
    </row>
    <row r="38" spans="1:12" ht="12.75">
      <c r="A38" s="46"/>
      <c r="B38" s="266"/>
      <c r="C38" s="46"/>
      <c r="D38" s="46"/>
      <c r="E38" s="46"/>
      <c r="F38" s="46"/>
      <c r="G38" s="46"/>
      <c r="H38" s="46"/>
      <c r="I38" s="46"/>
      <c r="J38" s="257"/>
      <c r="K38" s="257"/>
      <c r="L38" s="257"/>
    </row>
    <row r="39" spans="1:12" s="43" customFormat="1" ht="15">
      <c r="A39" s="662"/>
      <c r="B39" s="661" t="s">
        <v>557</v>
      </c>
      <c r="C39" s="662"/>
      <c r="D39" s="662"/>
      <c r="E39" s="662"/>
      <c r="F39" s="662"/>
      <c r="G39" s="662"/>
      <c r="H39" s="662"/>
      <c r="I39" s="46"/>
      <c r="J39" s="257"/>
      <c r="K39" s="50"/>
      <c r="L39" s="50"/>
    </row>
    <row r="40" spans="1:12" s="43" customFormat="1" ht="15">
      <c r="A40" s="662"/>
      <c r="B40" s="775" t="s">
        <v>326</v>
      </c>
      <c r="C40" s="775"/>
      <c r="D40" s="775"/>
      <c r="E40" s="775"/>
      <c r="F40" s="775"/>
      <c r="G40" s="775"/>
      <c r="H40" s="775"/>
      <c r="I40" s="46"/>
      <c r="J40" s="257"/>
      <c r="K40" s="50"/>
      <c r="L40" s="50"/>
    </row>
    <row r="41" spans="1:12" s="43" customFormat="1" ht="36" customHeight="1">
      <c r="A41" s="662"/>
      <c r="B41" s="775" t="s">
        <v>330</v>
      </c>
      <c r="C41" s="775"/>
      <c r="D41" s="775"/>
      <c r="E41" s="775"/>
      <c r="F41" s="775"/>
      <c r="G41" s="775"/>
      <c r="H41" s="775"/>
      <c r="I41" s="46"/>
      <c r="J41" s="257"/>
      <c r="K41" s="50"/>
      <c r="L41" s="50"/>
    </row>
    <row r="42" spans="1:12" s="43" customFormat="1" ht="15">
      <c r="A42" s="46"/>
      <c r="B42" s="466"/>
      <c r="C42" s="466"/>
      <c r="D42" s="466"/>
      <c r="E42" s="466"/>
      <c r="F42" s="466"/>
      <c r="G42" s="466"/>
      <c r="H42" s="466"/>
      <c r="I42" s="46"/>
      <c r="J42" s="257"/>
      <c r="K42" s="50"/>
      <c r="L42" s="50"/>
    </row>
    <row r="43" spans="1:12" ht="12.75">
      <c r="A43" s="755" t="s">
        <v>441</v>
      </c>
      <c r="B43" s="755"/>
      <c r="C43" s="755"/>
      <c r="D43" s="755"/>
      <c r="E43" s="755"/>
      <c r="F43" s="755"/>
      <c r="G43" s="755"/>
      <c r="H43" s="755"/>
      <c r="I43" s="755"/>
      <c r="J43" s="755"/>
      <c r="K43" s="257"/>
      <c r="L43" s="257"/>
    </row>
    <row r="44" spans="1:12" ht="12.75">
      <c r="A44" s="755"/>
      <c r="B44" s="755"/>
      <c r="C44" s="755"/>
      <c r="D44" s="755"/>
      <c r="E44" s="755"/>
      <c r="F44" s="755"/>
      <c r="G44" s="755"/>
      <c r="H44" s="755"/>
      <c r="I44" s="755"/>
      <c r="J44" s="755"/>
      <c r="K44" s="257"/>
      <c r="L44" s="257"/>
    </row>
    <row r="45" spans="1:12" ht="12.75">
      <c r="A45" s="755"/>
      <c r="B45" s="755"/>
      <c r="C45" s="755"/>
      <c r="D45" s="755"/>
      <c r="E45" s="755"/>
      <c r="F45" s="755"/>
      <c r="G45" s="755"/>
      <c r="H45" s="755"/>
      <c r="I45" s="755"/>
      <c r="J45" s="755"/>
      <c r="K45" s="257"/>
      <c r="L45" s="257"/>
    </row>
    <row r="46" spans="1:10" ht="12.75">
      <c r="A46" s="755"/>
      <c r="B46" s="755"/>
      <c r="C46" s="755"/>
      <c r="D46" s="755"/>
      <c r="E46" s="755"/>
      <c r="F46" s="755"/>
      <c r="G46" s="755"/>
      <c r="H46" s="755"/>
      <c r="I46" s="755"/>
      <c r="J46" s="755"/>
    </row>
  </sheetData>
  <sheetProtection/>
  <mergeCells count="13">
    <mergeCell ref="B4:B5"/>
    <mergeCell ref="A4:A5"/>
    <mergeCell ref="F4:F5"/>
    <mergeCell ref="A43:J46"/>
    <mergeCell ref="B41:H41"/>
    <mergeCell ref="A1:I1"/>
    <mergeCell ref="B40:H40"/>
    <mergeCell ref="C4:C5"/>
    <mergeCell ref="D4:D5"/>
    <mergeCell ref="E4:E5"/>
    <mergeCell ref="G4:H4"/>
    <mergeCell ref="B2:H2"/>
    <mergeCell ref="I4:I5"/>
  </mergeCells>
  <dataValidations count="2">
    <dataValidation type="list" allowBlank="1" showInputMessage="1" showErrorMessage="1" sqref="D12:D14 D21:D23 D16:D18 D8:D10">
      <formula1>"динамический, статический"</formula1>
    </dataValidation>
    <dataValidation type="list" allowBlank="1" showInputMessage="1" showErrorMessage="1" sqref="E21:E23 E18:F18 E8:E17 F10">
      <formula1>"да, нет"</formula1>
    </dataValidation>
  </dataValidations>
  <printOptions/>
  <pageMargins left="0.5905511811023623" right="0.3937007874015748" top="0.3937007874015748" bottom="0.3937007874015748" header="0" footer="0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7">
      <selection activeCell="A1" sqref="A1:N1"/>
    </sheetView>
  </sheetViews>
  <sheetFormatPr defaultColWidth="9.140625" defaultRowHeight="15"/>
  <cols>
    <col min="1" max="1" width="34.28125" style="7" customWidth="1"/>
    <col min="2" max="13" width="5.28125" style="7" customWidth="1"/>
    <col min="14" max="14" width="4.57421875" style="7" customWidth="1"/>
    <col min="15" max="15" width="9.140625" style="7" customWidth="1"/>
    <col min="16" max="16" width="9.140625" style="520" customWidth="1"/>
    <col min="17" max="18" width="9.140625" style="521" customWidth="1"/>
    <col min="19" max="16384" width="9.140625" style="7" customWidth="1"/>
  </cols>
  <sheetData>
    <row r="1" spans="1:19" ht="37.5" customHeight="1">
      <c r="A1" s="712" t="s">
        <v>439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58"/>
      <c r="P1" s="615"/>
      <c r="Q1" s="616"/>
      <c r="R1" s="616"/>
      <c r="S1" s="58"/>
    </row>
    <row r="2" spans="1:19" ht="33" customHeight="1">
      <c r="A2" s="813" t="s">
        <v>331</v>
      </c>
      <c r="B2" s="813"/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  <c r="O2" s="25"/>
      <c r="P2" s="617"/>
      <c r="Q2" s="618"/>
      <c r="R2" s="618"/>
      <c r="S2" s="25"/>
    </row>
    <row r="4" spans="1:15" ht="36" customHeight="1">
      <c r="A4" s="814" t="s">
        <v>138</v>
      </c>
      <c r="B4" s="807" t="s">
        <v>142</v>
      </c>
      <c r="C4" s="807" t="s">
        <v>147</v>
      </c>
      <c r="D4" s="810" t="s">
        <v>334</v>
      </c>
      <c r="E4" s="811"/>
      <c r="F4" s="811"/>
      <c r="G4" s="811"/>
      <c r="H4" s="811"/>
      <c r="I4" s="811"/>
      <c r="J4" s="811"/>
      <c r="K4" s="812"/>
      <c r="L4" s="807" t="s">
        <v>146</v>
      </c>
      <c r="M4" s="807" t="s">
        <v>145</v>
      </c>
      <c r="N4" s="807" t="s">
        <v>143</v>
      </c>
      <c r="O4" s="56"/>
    </row>
    <row r="5" spans="1:15" ht="81.75" customHeight="1">
      <c r="A5" s="814"/>
      <c r="B5" s="807"/>
      <c r="C5" s="807"/>
      <c r="D5" s="725" t="s">
        <v>292</v>
      </c>
      <c r="E5" s="815" t="s">
        <v>15</v>
      </c>
      <c r="F5" s="815"/>
      <c r="G5" s="767" t="s">
        <v>16</v>
      </c>
      <c r="H5" s="767"/>
      <c r="I5" s="767"/>
      <c r="J5" s="767"/>
      <c r="K5" s="767"/>
      <c r="L5" s="807"/>
      <c r="M5" s="807"/>
      <c r="N5" s="807"/>
      <c r="O5" s="56"/>
    </row>
    <row r="6" spans="1:18" s="292" customFormat="1" ht="53.25" customHeight="1">
      <c r="A6" s="814"/>
      <c r="B6" s="807"/>
      <c r="C6" s="807"/>
      <c r="D6" s="726"/>
      <c r="E6" s="231" t="s">
        <v>17</v>
      </c>
      <c r="F6" s="231" t="s">
        <v>18</v>
      </c>
      <c r="G6" s="231" t="s">
        <v>19</v>
      </c>
      <c r="H6" s="231" t="s">
        <v>24</v>
      </c>
      <c r="I6" s="231" t="s">
        <v>25</v>
      </c>
      <c r="J6" s="231" t="s">
        <v>26</v>
      </c>
      <c r="K6" s="231" t="s">
        <v>20</v>
      </c>
      <c r="L6" s="807"/>
      <c r="M6" s="807"/>
      <c r="N6" s="807"/>
      <c r="O6" s="57"/>
      <c r="P6" s="522"/>
      <c r="Q6" s="522"/>
      <c r="R6" s="522"/>
    </row>
    <row r="7" spans="1:16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  <c r="J7" s="41">
        <v>10</v>
      </c>
      <c r="K7" s="41">
        <v>11</v>
      </c>
      <c r="L7" s="41">
        <v>12</v>
      </c>
      <c r="M7" s="41">
        <v>13</v>
      </c>
      <c r="N7" s="41">
        <v>14</v>
      </c>
      <c r="O7" s="8"/>
      <c r="P7" s="520" t="s">
        <v>362</v>
      </c>
    </row>
    <row r="8" spans="1:16" ht="25.5">
      <c r="A8" s="19" t="s">
        <v>135</v>
      </c>
      <c r="B8" s="59"/>
      <c r="C8" s="59"/>
      <c r="D8" s="644"/>
      <c r="E8" s="644"/>
      <c r="F8" s="644"/>
      <c r="G8" s="59"/>
      <c r="H8" s="59"/>
      <c r="I8" s="649"/>
      <c r="J8" s="649"/>
      <c r="K8" s="649"/>
      <c r="L8" s="59"/>
      <c r="M8" s="59"/>
      <c r="N8" s="59"/>
      <c r="O8" s="8"/>
      <c r="P8" s="520">
        <f>D8+E8+F8+G8</f>
        <v>0</v>
      </c>
    </row>
    <row r="9" spans="1:16" ht="53.25">
      <c r="A9" s="19" t="s">
        <v>139</v>
      </c>
      <c r="B9" s="59"/>
      <c r="C9" s="59"/>
      <c r="D9" s="644"/>
      <c r="E9" s="644"/>
      <c r="F9" s="644"/>
      <c r="G9" s="59"/>
      <c r="H9" s="59"/>
      <c r="I9" s="649"/>
      <c r="J9" s="649"/>
      <c r="K9" s="649"/>
      <c r="L9" s="59"/>
      <c r="M9" s="59"/>
      <c r="N9" s="59"/>
      <c r="O9" s="8"/>
      <c r="P9" s="520">
        <f aca="true" t="shared" si="0" ref="P9:P14">D9+E9+F9+G9</f>
        <v>0</v>
      </c>
    </row>
    <row r="10" spans="1:16" ht="12.75">
      <c r="A10" s="55" t="s">
        <v>136</v>
      </c>
      <c r="B10" s="339">
        <f>SUM(B8:B9)</f>
        <v>0</v>
      </c>
      <c r="C10" s="339">
        <f aca="true" t="shared" si="1" ref="C10:N10">SUM(C8:C9)</f>
        <v>0</v>
      </c>
      <c r="D10" s="233">
        <f>SUM(D8:D9)</f>
        <v>0</v>
      </c>
      <c r="E10" s="233">
        <f>SUM(E8:E9)</f>
        <v>0</v>
      </c>
      <c r="F10" s="233">
        <f t="shared" si="1"/>
        <v>0</v>
      </c>
      <c r="G10" s="233">
        <f t="shared" si="1"/>
        <v>0</v>
      </c>
      <c r="H10" s="233">
        <f t="shared" si="1"/>
        <v>0</v>
      </c>
      <c r="I10" s="233">
        <f t="shared" si="1"/>
        <v>0</v>
      </c>
      <c r="J10" s="233">
        <f t="shared" si="1"/>
        <v>0</v>
      </c>
      <c r="K10" s="233">
        <f t="shared" si="1"/>
        <v>0</v>
      </c>
      <c r="L10" s="233">
        <f t="shared" si="1"/>
        <v>0</v>
      </c>
      <c r="M10" s="233">
        <f t="shared" si="1"/>
        <v>0</v>
      </c>
      <c r="N10" s="233">
        <f t="shared" si="1"/>
        <v>0</v>
      </c>
      <c r="P10" s="520">
        <f t="shared" si="0"/>
        <v>0</v>
      </c>
    </row>
    <row r="11" spans="1:16" ht="40.5">
      <c r="A11" s="19" t="s">
        <v>140</v>
      </c>
      <c r="B11" s="59"/>
      <c r="C11" s="59"/>
      <c r="D11" s="644"/>
      <c r="E11" s="644"/>
      <c r="F11" s="644"/>
      <c r="G11" s="59"/>
      <c r="H11" s="59"/>
      <c r="I11" s="649"/>
      <c r="J11" s="649"/>
      <c r="K11" s="649"/>
      <c r="L11" s="59"/>
      <c r="M11" s="59"/>
      <c r="N11" s="59"/>
      <c r="P11" s="520">
        <f t="shared" si="0"/>
        <v>0</v>
      </c>
    </row>
    <row r="12" spans="1:16" ht="40.5">
      <c r="A12" s="19" t="s">
        <v>141</v>
      </c>
      <c r="B12" s="59"/>
      <c r="C12" s="59"/>
      <c r="D12" s="644"/>
      <c r="E12" s="644"/>
      <c r="F12" s="644"/>
      <c r="G12" s="59"/>
      <c r="H12" s="59"/>
      <c r="I12" s="649"/>
      <c r="J12" s="649"/>
      <c r="K12" s="649"/>
      <c r="L12" s="59"/>
      <c r="M12" s="59"/>
      <c r="N12" s="59"/>
      <c r="P12" s="520">
        <f t="shared" si="0"/>
        <v>0</v>
      </c>
    </row>
    <row r="13" spans="1:16" ht="12.75">
      <c r="A13" s="55" t="s">
        <v>361</v>
      </c>
      <c r="B13" s="233">
        <f>SUM(B11:B12)</f>
        <v>0</v>
      </c>
      <c r="C13" s="233">
        <f aca="true" t="shared" si="2" ref="C13:N13">SUM(C11:C12)</f>
        <v>0</v>
      </c>
      <c r="D13" s="233">
        <f>SUM(D11:D12)</f>
        <v>0</v>
      </c>
      <c r="E13" s="233">
        <f t="shared" si="2"/>
        <v>0</v>
      </c>
      <c r="F13" s="233">
        <f t="shared" si="2"/>
        <v>0</v>
      </c>
      <c r="G13" s="233">
        <f t="shared" si="2"/>
        <v>0</v>
      </c>
      <c r="H13" s="233">
        <f t="shared" si="2"/>
        <v>0</v>
      </c>
      <c r="I13" s="233">
        <f t="shared" si="2"/>
        <v>0</v>
      </c>
      <c r="J13" s="233">
        <f t="shared" si="2"/>
        <v>0</v>
      </c>
      <c r="K13" s="233">
        <f t="shared" si="2"/>
        <v>0</v>
      </c>
      <c r="L13" s="233">
        <f t="shared" si="2"/>
        <v>0</v>
      </c>
      <c r="M13" s="233">
        <f t="shared" si="2"/>
        <v>0</v>
      </c>
      <c r="N13" s="233">
        <f t="shared" si="2"/>
        <v>0</v>
      </c>
      <c r="P13" s="520">
        <f t="shared" si="0"/>
        <v>0</v>
      </c>
    </row>
    <row r="14" spans="1:18" s="60" customFormat="1" ht="16.5">
      <c r="A14" s="281" t="s">
        <v>137</v>
      </c>
      <c r="B14" s="340">
        <f>B13+B10</f>
        <v>0</v>
      </c>
      <c r="C14" s="340">
        <f aca="true" t="shared" si="3" ref="C14:N14">C13+C10</f>
        <v>0</v>
      </c>
      <c r="D14" s="73">
        <f>D13+D10</f>
        <v>0</v>
      </c>
      <c r="E14" s="73">
        <f t="shared" si="3"/>
        <v>0</v>
      </c>
      <c r="F14" s="73">
        <f t="shared" si="3"/>
        <v>0</v>
      </c>
      <c r="G14" s="73">
        <f t="shared" si="3"/>
        <v>0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340">
        <f t="shared" si="3"/>
        <v>0</v>
      </c>
      <c r="M14" s="340">
        <f t="shared" si="3"/>
        <v>0</v>
      </c>
      <c r="N14" s="73">
        <f t="shared" si="3"/>
        <v>0</v>
      </c>
      <c r="P14" s="583">
        <f t="shared" si="0"/>
        <v>0</v>
      </c>
      <c r="Q14" s="619"/>
      <c r="R14" s="619"/>
    </row>
    <row r="16" spans="1:14" ht="16.5">
      <c r="A16" s="796" t="s">
        <v>144</v>
      </c>
      <c r="B16" s="796"/>
      <c r="C16" s="796"/>
      <c r="D16" s="796"/>
      <c r="E16" s="796"/>
      <c r="F16" s="796"/>
      <c r="G16" s="796"/>
      <c r="H16" s="796"/>
      <c r="I16" s="796"/>
      <c r="J16" s="796"/>
      <c r="K16" s="796"/>
      <c r="L16" s="796"/>
      <c r="M16" s="796"/>
      <c r="N16" s="67"/>
    </row>
    <row r="17" spans="1:14" ht="12.75">
      <c r="A17" s="798" t="s">
        <v>148</v>
      </c>
      <c r="B17" s="798"/>
      <c r="C17" s="798"/>
      <c r="D17" s="798"/>
      <c r="E17" s="798"/>
      <c r="F17" s="798"/>
      <c r="G17" s="798"/>
      <c r="H17" s="798"/>
      <c r="I17" s="798"/>
      <c r="J17" s="798"/>
      <c r="K17" s="798"/>
      <c r="L17" s="798"/>
      <c r="M17" s="798"/>
      <c r="N17" s="67"/>
    </row>
    <row r="18" spans="1:14" ht="24" customHeight="1">
      <c r="A18" s="797"/>
      <c r="B18" s="797"/>
      <c r="C18" s="797"/>
      <c r="D18" s="797"/>
      <c r="E18" s="797"/>
      <c r="F18" s="797"/>
      <c r="G18" s="797"/>
      <c r="H18" s="797"/>
      <c r="I18" s="797"/>
      <c r="J18" s="797"/>
      <c r="K18" s="797"/>
      <c r="L18" s="797"/>
      <c r="M18" s="797"/>
      <c r="N18" s="797"/>
    </row>
    <row r="19" spans="1:19" ht="12.75">
      <c r="A19" s="803" t="s">
        <v>149</v>
      </c>
      <c r="B19" s="803"/>
      <c r="C19" s="803"/>
      <c r="D19" s="67"/>
      <c r="E19" s="284"/>
      <c r="F19" s="67"/>
      <c r="G19" s="67"/>
      <c r="H19" s="67"/>
      <c r="I19" s="67"/>
      <c r="J19" s="67"/>
      <c r="K19" s="67"/>
      <c r="L19" s="67"/>
      <c r="M19" s="67"/>
      <c r="N19" s="67"/>
      <c r="Q19" s="614"/>
      <c r="R19" s="614"/>
      <c r="S19" s="230"/>
    </row>
    <row r="20" spans="1:19" ht="12.75">
      <c r="A20" s="803" t="s">
        <v>150</v>
      </c>
      <c r="B20" s="803"/>
      <c r="C20" s="803"/>
      <c r="D20" s="67"/>
      <c r="E20" s="154"/>
      <c r="F20" s="67"/>
      <c r="G20" s="67"/>
      <c r="H20" s="67"/>
      <c r="I20" s="67"/>
      <c r="J20" s="67"/>
      <c r="K20" s="67"/>
      <c r="L20" s="67"/>
      <c r="M20" s="67"/>
      <c r="N20" s="67"/>
      <c r="P20" s="565" t="s">
        <v>363</v>
      </c>
      <c r="Q20" s="565">
        <f>C14</f>
        <v>0</v>
      </c>
      <c r="R20" s="565"/>
      <c r="S20" s="230"/>
    </row>
    <row r="21" spans="1:19" ht="12.75">
      <c r="A21" s="803" t="s">
        <v>151</v>
      </c>
      <c r="B21" s="803"/>
      <c r="C21" s="803"/>
      <c r="D21" s="67"/>
      <c r="E21" s="154"/>
      <c r="F21" s="800" t="s">
        <v>152</v>
      </c>
      <c r="G21" s="801"/>
      <c r="H21" s="801"/>
      <c r="I21" s="154"/>
      <c r="J21" s="67"/>
      <c r="K21" s="67"/>
      <c r="L21" s="67"/>
      <c r="M21" s="67"/>
      <c r="N21" s="67"/>
      <c r="P21" s="565" t="s">
        <v>364</v>
      </c>
      <c r="Q21" s="565">
        <f>B14</f>
        <v>0</v>
      </c>
      <c r="R21" s="565"/>
      <c r="S21" s="230"/>
    </row>
    <row r="22" spans="1:19" ht="12.75">
      <c r="A22" s="803" t="s">
        <v>156</v>
      </c>
      <c r="B22" s="803"/>
      <c r="C22" s="803"/>
      <c r="D22" s="67"/>
      <c r="E22" s="804" t="s">
        <v>332</v>
      </c>
      <c r="F22" s="805"/>
      <c r="G22" s="799"/>
      <c r="H22" s="799"/>
      <c r="I22" s="67"/>
      <c r="J22" s="806" t="s">
        <v>333</v>
      </c>
      <c r="K22" s="806"/>
      <c r="L22" s="799"/>
      <c r="M22" s="799"/>
      <c r="N22" s="67"/>
      <c r="P22" s="565"/>
      <c r="Q22" s="565"/>
      <c r="R22" s="565"/>
      <c r="S22" s="230"/>
    </row>
    <row r="23" spans="1:19" ht="12.75">
      <c r="A23" s="803"/>
      <c r="B23" s="803"/>
      <c r="C23" s="803"/>
      <c r="D23" s="67"/>
      <c r="E23" s="804" t="s">
        <v>526</v>
      </c>
      <c r="F23" s="805"/>
      <c r="G23" s="799"/>
      <c r="H23" s="799"/>
      <c r="I23" s="67"/>
      <c r="J23" s="806" t="s">
        <v>527</v>
      </c>
      <c r="K23" s="806"/>
      <c r="L23" s="799"/>
      <c r="M23" s="799"/>
      <c r="N23" s="67"/>
      <c r="P23" s="565" t="s">
        <v>365</v>
      </c>
      <c r="Q23" s="565">
        <f>P14</f>
        <v>0</v>
      </c>
      <c r="R23" s="710" t="e">
        <f>Q23/Q24</f>
        <v>#DIV/0!</v>
      </c>
      <c r="S23" s="230"/>
    </row>
    <row r="24" spans="1:19" ht="12.75">
      <c r="A24" s="803" t="s">
        <v>155</v>
      </c>
      <c r="B24" s="803"/>
      <c r="C24" s="803"/>
      <c r="D24" s="67"/>
      <c r="E24" s="799"/>
      <c r="F24" s="799"/>
      <c r="G24" s="282"/>
      <c r="H24" s="282"/>
      <c r="I24" s="282"/>
      <c r="J24" s="282"/>
      <c r="K24" s="282"/>
      <c r="L24" s="282"/>
      <c r="M24" s="282"/>
      <c r="N24" s="282"/>
      <c r="P24" s="565"/>
      <c r="Q24" s="565">
        <f>C14</f>
        <v>0</v>
      </c>
      <c r="R24" s="710"/>
      <c r="S24" s="230"/>
    </row>
    <row r="25" spans="1:19" ht="12.75">
      <c r="A25" s="803" t="s">
        <v>153</v>
      </c>
      <c r="B25" s="803"/>
      <c r="C25" s="803"/>
      <c r="D25" s="67"/>
      <c r="E25" s="808"/>
      <c r="F25" s="809"/>
      <c r="G25" s="809"/>
      <c r="H25" s="809"/>
      <c r="I25" s="809"/>
      <c r="J25" s="809"/>
      <c r="K25" s="809"/>
      <c r="L25" s="809"/>
      <c r="M25" s="809"/>
      <c r="N25" s="809"/>
      <c r="P25" s="565"/>
      <c r="Q25" s="565"/>
      <c r="R25" s="565"/>
      <c r="S25" s="230"/>
    </row>
    <row r="26" spans="1:19" ht="12.75">
      <c r="A26" s="803" t="s">
        <v>154</v>
      </c>
      <c r="B26" s="803"/>
      <c r="C26" s="803"/>
      <c r="D26" s="67"/>
      <c r="E26" s="808"/>
      <c r="F26" s="809"/>
      <c r="G26" s="809"/>
      <c r="H26" s="809"/>
      <c r="I26" s="809"/>
      <c r="J26" s="809"/>
      <c r="K26" s="809"/>
      <c r="L26" s="809"/>
      <c r="M26" s="809"/>
      <c r="N26" s="809"/>
      <c r="P26" s="565" t="s">
        <v>366</v>
      </c>
      <c r="Q26" s="565">
        <f>L14</f>
        <v>0</v>
      </c>
      <c r="R26" s="710" t="e">
        <f>Q26/Q27</f>
        <v>#DIV/0!</v>
      </c>
      <c r="S26" s="230"/>
    </row>
    <row r="27" spans="1:19" ht="12.75">
      <c r="A27" s="283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P27" s="565"/>
      <c r="Q27" s="565">
        <f>C14</f>
        <v>0</v>
      </c>
      <c r="R27" s="710"/>
      <c r="S27" s="230"/>
    </row>
    <row r="28" spans="1:19" ht="12.75">
      <c r="A28" s="661" t="s">
        <v>553</v>
      </c>
      <c r="B28" s="624"/>
      <c r="C28" s="624"/>
      <c r="D28" s="624"/>
      <c r="E28" s="624"/>
      <c r="F28" s="624"/>
      <c r="G28" s="624"/>
      <c r="H28" s="624"/>
      <c r="I28" s="624"/>
      <c r="J28" s="624"/>
      <c r="K28" s="624"/>
      <c r="L28" s="624"/>
      <c r="M28" s="67"/>
      <c r="N28" s="67"/>
      <c r="P28" s="565"/>
      <c r="Q28" s="565"/>
      <c r="R28" s="565"/>
      <c r="S28" s="230"/>
    </row>
    <row r="29" spans="1:19" ht="38.25" customHeight="1">
      <c r="A29" s="802" t="s">
        <v>554</v>
      </c>
      <c r="B29" s="802"/>
      <c r="C29" s="802"/>
      <c r="D29" s="802"/>
      <c r="E29" s="802"/>
      <c r="F29" s="802"/>
      <c r="G29" s="802"/>
      <c r="H29" s="802"/>
      <c r="I29" s="802"/>
      <c r="J29" s="802"/>
      <c r="K29" s="802"/>
      <c r="L29" s="802"/>
      <c r="P29" s="565" t="s">
        <v>367</v>
      </c>
      <c r="Q29" s="565">
        <f>M14</f>
        <v>0</v>
      </c>
      <c r="R29" s="710" t="e">
        <f>Q29/Q30</f>
        <v>#DIV/0!</v>
      </c>
      <c r="S29" s="230"/>
    </row>
    <row r="30" spans="1:19" ht="38.25" customHeight="1">
      <c r="A30" s="802" t="s">
        <v>555</v>
      </c>
      <c r="B30" s="802"/>
      <c r="C30" s="802"/>
      <c r="D30" s="802"/>
      <c r="E30" s="802"/>
      <c r="F30" s="802"/>
      <c r="G30" s="802"/>
      <c r="H30" s="802"/>
      <c r="I30" s="802"/>
      <c r="J30" s="802"/>
      <c r="K30" s="802"/>
      <c r="L30" s="802"/>
      <c r="P30" s="565"/>
      <c r="Q30" s="565">
        <f>C14</f>
        <v>0</v>
      </c>
      <c r="R30" s="710"/>
      <c r="S30" s="230"/>
    </row>
    <row r="31" spans="1:19" ht="42" customHeight="1">
      <c r="A31" s="802" t="s">
        <v>556</v>
      </c>
      <c r="B31" s="802"/>
      <c r="C31" s="802"/>
      <c r="D31" s="802"/>
      <c r="E31" s="802"/>
      <c r="F31" s="802"/>
      <c r="G31" s="802"/>
      <c r="H31" s="802"/>
      <c r="I31" s="802"/>
      <c r="J31" s="802"/>
      <c r="K31" s="802"/>
      <c r="L31" s="802"/>
      <c r="Q31" s="614"/>
      <c r="R31" s="614"/>
      <c r="S31" s="230"/>
    </row>
    <row r="33" spans="1:10" ht="12.75">
      <c r="A33" s="755" t="s">
        <v>441</v>
      </c>
      <c r="B33" s="755"/>
      <c r="C33" s="755"/>
      <c r="D33" s="755"/>
      <c r="E33" s="755"/>
      <c r="F33" s="755"/>
      <c r="G33" s="755"/>
      <c r="H33" s="755"/>
      <c r="I33" s="755"/>
      <c r="J33" s="755"/>
    </row>
    <row r="34" spans="1:10" ht="12.75">
      <c r="A34" s="755"/>
      <c r="B34" s="755"/>
      <c r="C34" s="755"/>
      <c r="D34" s="755"/>
      <c r="E34" s="755"/>
      <c r="F34" s="755"/>
      <c r="G34" s="755"/>
      <c r="H34" s="755"/>
      <c r="I34" s="755"/>
      <c r="J34" s="755"/>
    </row>
    <row r="35" spans="1:10" ht="12.75">
      <c r="A35" s="755"/>
      <c r="B35" s="755"/>
      <c r="C35" s="755"/>
      <c r="D35" s="755"/>
      <c r="E35" s="755"/>
      <c r="F35" s="755"/>
      <c r="G35" s="755"/>
      <c r="H35" s="755"/>
      <c r="I35" s="755"/>
      <c r="J35" s="755"/>
    </row>
    <row r="36" spans="1:10" ht="12.75">
      <c r="A36" s="755"/>
      <c r="B36" s="755"/>
      <c r="C36" s="755"/>
      <c r="D36" s="755"/>
      <c r="E36" s="755"/>
      <c r="F36" s="755"/>
      <c r="G36" s="755"/>
      <c r="H36" s="755"/>
      <c r="I36" s="755"/>
      <c r="J36" s="755"/>
    </row>
  </sheetData>
  <sheetProtection/>
  <mergeCells count="42">
    <mergeCell ref="A33:J36"/>
    <mergeCell ref="D4:K4"/>
    <mergeCell ref="A1:N1"/>
    <mergeCell ref="D5:D6"/>
    <mergeCell ref="A2:N2"/>
    <mergeCell ref="A4:A6"/>
    <mergeCell ref="B4:B6"/>
    <mergeCell ref="E5:F5"/>
    <mergeCell ref="G5:K5"/>
    <mergeCell ref="C4:C6"/>
    <mergeCell ref="A30:L30"/>
    <mergeCell ref="E25:N25"/>
    <mergeCell ref="E26:N26"/>
    <mergeCell ref="E22:F22"/>
    <mergeCell ref="J22:K22"/>
    <mergeCell ref="A26:C26"/>
    <mergeCell ref="L4:L6"/>
    <mergeCell ref="M4:M6"/>
    <mergeCell ref="E24:F24"/>
    <mergeCell ref="N4:N6"/>
    <mergeCell ref="L22:M22"/>
    <mergeCell ref="L23:M23"/>
    <mergeCell ref="A31:L31"/>
    <mergeCell ref="A19:C19"/>
    <mergeCell ref="A20:C20"/>
    <mergeCell ref="A21:C21"/>
    <mergeCell ref="A22:C22"/>
    <mergeCell ref="A23:C23"/>
    <mergeCell ref="A24:C24"/>
    <mergeCell ref="A25:C25"/>
    <mergeCell ref="E23:F23"/>
    <mergeCell ref="J23:K23"/>
    <mergeCell ref="R23:R24"/>
    <mergeCell ref="R26:R27"/>
    <mergeCell ref="R29:R30"/>
    <mergeCell ref="A16:M16"/>
    <mergeCell ref="A18:N18"/>
    <mergeCell ref="A17:M17"/>
    <mergeCell ref="G22:H22"/>
    <mergeCell ref="G23:H23"/>
    <mergeCell ref="F21:H21"/>
    <mergeCell ref="A29:L29"/>
  </mergeCells>
  <printOptions/>
  <pageMargins left="0.3937007874015748" right="0.3937007874015748" top="0.5905511811023623" bottom="0.3937007874015748" header="0" footer="0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7">
      <selection activeCell="G39" sqref="G39"/>
    </sheetView>
  </sheetViews>
  <sheetFormatPr defaultColWidth="9.140625" defaultRowHeight="15"/>
  <cols>
    <col min="1" max="1" width="8.421875" style="243" customWidth="1"/>
    <col min="2" max="7" width="9.7109375" style="67" customWidth="1"/>
    <col min="8" max="8" width="10.00390625" style="67" customWidth="1"/>
    <col min="9" max="9" width="9.421875" style="67" customWidth="1"/>
    <col min="10" max="11" width="9.140625" style="67" customWidth="1"/>
    <col min="12" max="12" width="4.421875" style="67" customWidth="1"/>
    <col min="13" max="17" width="9.140625" style="67" customWidth="1"/>
    <col min="18" max="16384" width="9.140625" style="287" customWidth="1"/>
  </cols>
  <sheetData>
    <row r="1" spans="1:17" ht="20.25" customHeight="1">
      <c r="A1" s="783" t="s">
        <v>528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58"/>
      <c r="N1" s="58"/>
      <c r="O1" s="58"/>
      <c r="P1" s="58"/>
      <c r="Q1" s="58"/>
    </row>
    <row r="2" spans="1:17" ht="35.25" customHeight="1">
      <c r="A2" s="813" t="s">
        <v>158</v>
      </c>
      <c r="B2" s="813"/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25"/>
      <c r="N2" s="25"/>
      <c r="O2" s="25"/>
      <c r="P2" s="25"/>
      <c r="Q2" s="25"/>
    </row>
    <row r="4" spans="1:17" ht="12.75" customHeight="1">
      <c r="A4" s="824" t="s">
        <v>159</v>
      </c>
      <c r="B4" s="824"/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288"/>
      <c r="N4" s="288"/>
      <c r="O4" s="288"/>
      <c r="P4" s="288"/>
      <c r="Q4" s="288"/>
    </row>
    <row r="5" spans="1:11" ht="12.75">
      <c r="A5" s="801" t="s">
        <v>160</v>
      </c>
      <c r="B5" s="801"/>
      <c r="C5" s="801"/>
      <c r="D5" s="801"/>
      <c r="E5" s="801"/>
      <c r="F5" s="801"/>
      <c r="G5" s="154"/>
      <c r="J5" s="68"/>
      <c r="K5" s="289"/>
    </row>
    <row r="6" spans="1:11" ht="12.75">
      <c r="A6" s="801" t="s">
        <v>161</v>
      </c>
      <c r="B6" s="801"/>
      <c r="C6" s="801"/>
      <c r="D6" s="801"/>
      <c r="E6" s="801"/>
      <c r="F6" s="801"/>
      <c r="G6" s="154"/>
      <c r="J6" s="68"/>
      <c r="K6" s="289"/>
    </row>
    <row r="7" spans="1:11" ht="15" customHeight="1">
      <c r="A7" s="801" t="s">
        <v>162</v>
      </c>
      <c r="B7" s="801"/>
      <c r="C7" s="801"/>
      <c r="D7" s="801"/>
      <c r="E7" s="801"/>
      <c r="F7" s="801"/>
      <c r="G7" s="154"/>
      <c r="H7" s="825" t="s">
        <v>163</v>
      </c>
      <c r="I7" s="804"/>
      <c r="J7" s="68"/>
      <c r="K7" s="68"/>
    </row>
    <row r="9" spans="1:17" s="291" customFormat="1" ht="21" customHeight="1">
      <c r="A9" s="816" t="s">
        <v>164</v>
      </c>
      <c r="B9" s="817" t="s">
        <v>165</v>
      </c>
      <c r="C9" s="817"/>
      <c r="D9" s="817"/>
      <c r="E9" s="817"/>
      <c r="F9" s="817"/>
      <c r="G9" s="817"/>
      <c r="H9" s="817"/>
      <c r="I9" s="817"/>
      <c r="J9" s="290"/>
      <c r="K9" s="290"/>
      <c r="L9" s="290"/>
      <c r="M9" s="290"/>
      <c r="N9" s="290"/>
      <c r="O9" s="290"/>
      <c r="P9" s="290"/>
      <c r="Q9" s="290"/>
    </row>
    <row r="10" spans="1:17" s="291" customFormat="1" ht="31.5" customHeight="1">
      <c r="A10" s="816"/>
      <c r="B10" s="818" t="s">
        <v>166</v>
      </c>
      <c r="C10" s="819"/>
      <c r="D10" s="818" t="s">
        <v>167</v>
      </c>
      <c r="E10" s="819"/>
      <c r="F10" s="818" t="s">
        <v>168</v>
      </c>
      <c r="G10" s="819"/>
      <c r="H10" s="818" t="s">
        <v>95</v>
      </c>
      <c r="I10" s="819"/>
      <c r="J10" s="290"/>
      <c r="K10" s="290"/>
      <c r="L10" s="290"/>
      <c r="M10" s="290"/>
      <c r="N10" s="290"/>
      <c r="O10" s="290"/>
      <c r="P10" s="290"/>
      <c r="Q10" s="290"/>
    </row>
    <row r="11" spans="1:9" ht="12.75">
      <c r="A11" s="62">
        <v>1</v>
      </c>
      <c r="B11" s="152"/>
      <c r="C11" s="152"/>
      <c r="D11" s="152"/>
      <c r="E11" s="152"/>
      <c r="F11" s="152"/>
      <c r="G11" s="152"/>
      <c r="H11" s="690">
        <f>F11+D11+B11</f>
        <v>0</v>
      </c>
      <c r="I11" s="690">
        <f>G11+E11+C11</f>
        <v>0</v>
      </c>
    </row>
    <row r="12" spans="1:9" ht="12.75">
      <c r="A12" s="62">
        <v>2</v>
      </c>
      <c r="B12" s="152"/>
      <c r="C12" s="152"/>
      <c r="D12" s="152"/>
      <c r="E12" s="152"/>
      <c r="F12" s="152"/>
      <c r="G12" s="152"/>
      <c r="H12" s="690">
        <f aca="true" t="shared" si="0" ref="H12:I21">F12+D12+B12</f>
        <v>0</v>
      </c>
      <c r="I12" s="690">
        <f t="shared" si="0"/>
        <v>0</v>
      </c>
    </row>
    <row r="13" spans="1:9" ht="12.75">
      <c r="A13" s="62">
        <v>3</v>
      </c>
      <c r="B13" s="152"/>
      <c r="C13" s="152"/>
      <c r="D13" s="152"/>
      <c r="E13" s="152"/>
      <c r="F13" s="152"/>
      <c r="G13" s="152"/>
      <c r="H13" s="690">
        <f t="shared" si="0"/>
        <v>0</v>
      </c>
      <c r="I13" s="690">
        <f t="shared" si="0"/>
        <v>0</v>
      </c>
    </row>
    <row r="14" spans="1:9" ht="12.75">
      <c r="A14" s="62">
        <v>4</v>
      </c>
      <c r="B14" s="152"/>
      <c r="C14" s="152"/>
      <c r="D14" s="152"/>
      <c r="E14" s="152"/>
      <c r="F14" s="152"/>
      <c r="G14" s="152"/>
      <c r="H14" s="690">
        <f t="shared" si="0"/>
        <v>0</v>
      </c>
      <c r="I14" s="690">
        <f t="shared" si="0"/>
        <v>0</v>
      </c>
    </row>
    <row r="15" spans="1:9" ht="12.75">
      <c r="A15" s="62">
        <v>5</v>
      </c>
      <c r="B15" s="153"/>
      <c r="C15" s="153"/>
      <c r="D15" s="152"/>
      <c r="E15" s="152"/>
      <c r="F15" s="152"/>
      <c r="G15" s="152"/>
      <c r="H15" s="690">
        <f t="shared" si="0"/>
        <v>0</v>
      </c>
      <c r="I15" s="690">
        <f t="shared" si="0"/>
        <v>0</v>
      </c>
    </row>
    <row r="16" spans="1:9" ht="12.75">
      <c r="A16" s="62">
        <v>6</v>
      </c>
      <c r="B16" s="153"/>
      <c r="C16" s="153"/>
      <c r="D16" s="152"/>
      <c r="E16" s="152"/>
      <c r="F16" s="152"/>
      <c r="G16" s="152"/>
      <c r="H16" s="690">
        <f t="shared" si="0"/>
        <v>0</v>
      </c>
      <c r="I16" s="690">
        <f t="shared" si="0"/>
        <v>0</v>
      </c>
    </row>
    <row r="17" spans="1:9" ht="12.75">
      <c r="A17" s="62">
        <v>7</v>
      </c>
      <c r="B17" s="153"/>
      <c r="C17" s="153"/>
      <c r="D17" s="152"/>
      <c r="E17" s="152"/>
      <c r="F17" s="152"/>
      <c r="G17" s="152"/>
      <c r="H17" s="690">
        <f t="shared" si="0"/>
        <v>0</v>
      </c>
      <c r="I17" s="690">
        <f t="shared" si="0"/>
        <v>0</v>
      </c>
    </row>
    <row r="18" spans="1:9" ht="12.75">
      <c r="A18" s="62">
        <v>8</v>
      </c>
      <c r="B18" s="153"/>
      <c r="C18" s="153"/>
      <c r="D18" s="152"/>
      <c r="E18" s="152"/>
      <c r="F18" s="152"/>
      <c r="G18" s="152">
        <v>1</v>
      </c>
      <c r="H18" s="690">
        <f t="shared" si="0"/>
        <v>0</v>
      </c>
      <c r="I18" s="690">
        <f t="shared" si="0"/>
        <v>1</v>
      </c>
    </row>
    <row r="19" spans="1:9" ht="12.75">
      <c r="A19" s="62">
        <v>9</v>
      </c>
      <c r="B19" s="153"/>
      <c r="C19" s="153"/>
      <c r="D19" s="152"/>
      <c r="E19" s="152"/>
      <c r="F19" s="152"/>
      <c r="G19" s="152">
        <v>1</v>
      </c>
      <c r="H19" s="690">
        <f t="shared" si="0"/>
        <v>0</v>
      </c>
      <c r="I19" s="690">
        <f t="shared" si="0"/>
        <v>1</v>
      </c>
    </row>
    <row r="20" spans="1:9" ht="12.75">
      <c r="A20" s="62">
        <v>10</v>
      </c>
      <c r="B20" s="153"/>
      <c r="C20" s="153"/>
      <c r="D20" s="153"/>
      <c r="E20" s="153"/>
      <c r="F20" s="152"/>
      <c r="G20" s="152">
        <v>1</v>
      </c>
      <c r="H20" s="690">
        <f t="shared" si="0"/>
        <v>0</v>
      </c>
      <c r="I20" s="690">
        <f t="shared" si="0"/>
        <v>1</v>
      </c>
    </row>
    <row r="21" spans="1:9" ht="12.75">
      <c r="A21" s="62">
        <v>11</v>
      </c>
      <c r="B21" s="153"/>
      <c r="C21" s="153"/>
      <c r="D21" s="153"/>
      <c r="E21" s="153"/>
      <c r="F21" s="152"/>
      <c r="G21" s="152">
        <v>1</v>
      </c>
      <c r="H21" s="690">
        <f t="shared" si="0"/>
        <v>0</v>
      </c>
      <c r="I21" s="690">
        <f t="shared" si="0"/>
        <v>1</v>
      </c>
    </row>
    <row r="23" spans="1:12" ht="28.5" customHeight="1">
      <c r="A23" s="798" t="s">
        <v>169</v>
      </c>
      <c r="B23" s="798"/>
      <c r="C23" s="798"/>
      <c r="D23" s="798"/>
      <c r="E23" s="798"/>
      <c r="F23" s="798"/>
      <c r="G23" s="798"/>
      <c r="H23" s="798"/>
      <c r="I23" s="798"/>
      <c r="J23" s="798"/>
      <c r="K23" s="798"/>
      <c r="L23" s="798"/>
    </row>
    <row r="24" spans="1:12" ht="45.75" customHeight="1">
      <c r="A24" s="820" t="s">
        <v>568</v>
      </c>
      <c r="B24" s="821"/>
      <c r="C24" s="821"/>
      <c r="D24" s="821"/>
      <c r="E24" s="821"/>
      <c r="F24" s="821"/>
      <c r="G24" s="821"/>
      <c r="H24" s="821"/>
      <c r="I24" s="821"/>
      <c r="J24" s="821"/>
      <c r="K24" s="821"/>
      <c r="L24" s="822"/>
    </row>
    <row r="25" spans="1:12" ht="29.25" customHeight="1">
      <c r="A25" s="798" t="s">
        <v>170</v>
      </c>
      <c r="B25" s="798"/>
      <c r="C25" s="798"/>
      <c r="D25" s="798"/>
      <c r="E25" s="798"/>
      <c r="F25" s="798"/>
      <c r="G25" s="798"/>
      <c r="H25" s="798"/>
      <c r="I25" s="798"/>
      <c r="J25" s="798"/>
      <c r="K25" s="798"/>
      <c r="L25" s="798"/>
    </row>
    <row r="26" spans="1:12" ht="43.5" customHeight="1">
      <c r="A26" s="820" t="s">
        <v>568</v>
      </c>
      <c r="B26" s="821"/>
      <c r="C26" s="821"/>
      <c r="D26" s="821"/>
      <c r="E26" s="821"/>
      <c r="F26" s="821"/>
      <c r="G26" s="821"/>
      <c r="H26" s="821"/>
      <c r="I26" s="821"/>
      <c r="J26" s="821"/>
      <c r="K26" s="821"/>
      <c r="L26" s="822"/>
    </row>
    <row r="27" spans="1:12" ht="29.25" customHeight="1">
      <c r="A27" s="798" t="s">
        <v>171</v>
      </c>
      <c r="B27" s="798"/>
      <c r="C27" s="798"/>
      <c r="D27" s="798"/>
      <c r="E27" s="798"/>
      <c r="F27" s="798"/>
      <c r="G27" s="798"/>
      <c r="H27" s="798"/>
      <c r="I27" s="798"/>
      <c r="J27" s="798"/>
      <c r="K27" s="798"/>
      <c r="L27" s="798"/>
    </row>
    <row r="28" spans="1:12" ht="48" customHeight="1">
      <c r="A28" s="820" t="s">
        <v>568</v>
      </c>
      <c r="B28" s="821"/>
      <c r="C28" s="821"/>
      <c r="D28" s="821"/>
      <c r="E28" s="821"/>
      <c r="F28" s="821"/>
      <c r="G28" s="821"/>
      <c r="H28" s="821"/>
      <c r="I28" s="821"/>
      <c r="J28" s="821"/>
      <c r="K28" s="821"/>
      <c r="L28" s="822"/>
    </row>
    <row r="30" ht="12.75">
      <c r="A30" s="283"/>
    </row>
    <row r="31" spans="1:12" ht="30.75" customHeight="1">
      <c r="A31" s="823" t="s">
        <v>174</v>
      </c>
      <c r="B31" s="823"/>
      <c r="C31" s="823"/>
      <c r="D31" s="823"/>
      <c r="E31" s="823"/>
      <c r="F31" s="823"/>
      <c r="G31" s="823"/>
      <c r="H31" s="823"/>
      <c r="I31" s="823"/>
      <c r="J31" s="823"/>
      <c r="K31" s="823"/>
      <c r="L31" s="823"/>
    </row>
    <row r="32" spans="1:17" s="178" customFormat="1" ht="20.25" customHeight="1">
      <c r="A32" s="816" t="s">
        <v>164</v>
      </c>
      <c r="B32" s="817" t="s">
        <v>172</v>
      </c>
      <c r="C32" s="817"/>
      <c r="D32" s="817"/>
      <c r="E32" s="817"/>
      <c r="F32" s="817"/>
      <c r="G32" s="817"/>
      <c r="H32" s="817"/>
      <c r="I32" s="817"/>
      <c r="J32" s="292"/>
      <c r="K32" s="292"/>
      <c r="L32" s="292"/>
      <c r="M32" s="292"/>
      <c r="N32" s="292"/>
      <c r="O32" s="292"/>
      <c r="P32" s="292"/>
      <c r="Q32" s="292"/>
    </row>
    <row r="33" spans="1:17" s="178" customFormat="1" ht="35.25" customHeight="1">
      <c r="A33" s="816"/>
      <c r="B33" s="817" t="s">
        <v>166</v>
      </c>
      <c r="C33" s="817"/>
      <c r="D33" s="817" t="s">
        <v>167</v>
      </c>
      <c r="E33" s="817"/>
      <c r="F33" s="817" t="s">
        <v>168</v>
      </c>
      <c r="G33" s="817"/>
      <c r="H33" s="817" t="s">
        <v>95</v>
      </c>
      <c r="I33" s="817"/>
      <c r="J33" s="292"/>
      <c r="K33" s="292"/>
      <c r="L33" s="292"/>
      <c r="M33" s="292"/>
      <c r="N33" s="292"/>
      <c r="O33" s="292"/>
      <c r="P33" s="292"/>
      <c r="Q33" s="292"/>
    </row>
    <row r="34" spans="1:9" ht="12.75">
      <c r="A34" s="62">
        <v>3</v>
      </c>
      <c r="B34" s="152"/>
      <c r="C34" s="154"/>
      <c r="D34" s="152"/>
      <c r="E34" s="154"/>
      <c r="F34" s="152"/>
      <c r="G34" s="154">
        <v>2</v>
      </c>
      <c r="H34" s="233">
        <f>F34+D34+B34</f>
        <v>0</v>
      </c>
      <c r="I34" s="233">
        <f>G34+E34+C34</f>
        <v>2</v>
      </c>
    </row>
    <row r="35" spans="1:9" ht="12.75">
      <c r="A35" s="62">
        <v>4</v>
      </c>
      <c r="B35" s="152"/>
      <c r="C35" s="154"/>
      <c r="D35" s="152"/>
      <c r="E35" s="154"/>
      <c r="F35" s="152"/>
      <c r="G35" s="154">
        <v>2</v>
      </c>
      <c r="H35" s="233">
        <f>F35+D35+B35</f>
        <v>0</v>
      </c>
      <c r="I35" s="233">
        <f>G35+E35+C35</f>
        <v>2</v>
      </c>
    </row>
    <row r="36" spans="1:9" ht="12.75">
      <c r="A36" s="62" t="s">
        <v>173</v>
      </c>
      <c r="B36" s="62">
        <f>B35+B34</f>
        <v>0</v>
      </c>
      <c r="C36" s="62">
        <f aca="true" t="shared" si="1" ref="C36:I36">C35+C34</f>
        <v>0</v>
      </c>
      <c r="D36" s="62">
        <f t="shared" si="1"/>
        <v>0</v>
      </c>
      <c r="E36" s="62">
        <f t="shared" si="1"/>
        <v>0</v>
      </c>
      <c r="F36" s="62">
        <f t="shared" si="1"/>
        <v>0</v>
      </c>
      <c r="G36" s="62">
        <f t="shared" si="1"/>
        <v>4</v>
      </c>
      <c r="H36" s="62">
        <f t="shared" si="1"/>
        <v>0</v>
      </c>
      <c r="I36" s="62">
        <f t="shared" si="1"/>
        <v>4</v>
      </c>
    </row>
    <row r="37" ht="12.75">
      <c r="A37" s="283"/>
    </row>
    <row r="38" ht="12.75">
      <c r="A38" s="283"/>
    </row>
    <row r="41" spans="1:17" s="627" customFormat="1" ht="16.5">
      <c r="A41" s="625"/>
      <c r="B41" s="626"/>
      <c r="C41" s="626"/>
      <c r="D41" s="626"/>
      <c r="E41" s="626"/>
      <c r="F41" s="626"/>
      <c r="G41" s="626"/>
      <c r="H41" s="626"/>
      <c r="I41" s="626"/>
      <c r="J41" s="626"/>
      <c r="K41" s="626"/>
      <c r="L41" s="626"/>
      <c r="M41" s="626"/>
      <c r="N41" s="626"/>
      <c r="O41" s="626"/>
      <c r="P41" s="626"/>
      <c r="Q41" s="626"/>
    </row>
    <row r="42" spans="1:17" s="627" customFormat="1" ht="16.5">
      <c r="A42" s="625"/>
      <c r="B42" s="626"/>
      <c r="C42" s="626"/>
      <c r="D42" s="626"/>
      <c r="E42" s="626"/>
      <c r="F42" s="626"/>
      <c r="G42" s="626"/>
      <c r="H42" s="626"/>
      <c r="I42" s="626"/>
      <c r="J42" s="626"/>
      <c r="K42" s="626"/>
      <c r="L42" s="626"/>
      <c r="M42" s="626"/>
      <c r="N42" s="626"/>
      <c r="O42" s="626"/>
      <c r="P42" s="626"/>
      <c r="Q42" s="626"/>
    </row>
    <row r="43" spans="1:17" s="627" customFormat="1" ht="16.5">
      <c r="A43" s="625"/>
      <c r="B43" s="626"/>
      <c r="C43" s="626"/>
      <c r="D43" s="626"/>
      <c r="E43" s="626"/>
      <c r="F43" s="626"/>
      <c r="G43" s="626"/>
      <c r="H43" s="626"/>
      <c r="I43" s="626"/>
      <c r="J43" s="626"/>
      <c r="K43" s="626"/>
      <c r="L43" s="626"/>
      <c r="M43" s="626"/>
      <c r="N43" s="626"/>
      <c r="O43" s="626"/>
      <c r="P43" s="626"/>
      <c r="Q43" s="626"/>
    </row>
    <row r="44" spans="1:17" s="627" customFormat="1" ht="16.5">
      <c r="A44" s="625"/>
      <c r="B44" s="626"/>
      <c r="C44" s="626"/>
      <c r="D44" s="626"/>
      <c r="E44" s="626"/>
      <c r="F44" s="626"/>
      <c r="G44" s="626"/>
      <c r="H44" s="626"/>
      <c r="I44" s="626"/>
      <c r="J44" s="626"/>
      <c r="K44" s="626"/>
      <c r="L44" s="626"/>
      <c r="M44" s="626"/>
      <c r="N44" s="626"/>
      <c r="O44" s="626"/>
      <c r="P44" s="626"/>
      <c r="Q44" s="626"/>
    </row>
    <row r="45" spans="1:17" s="627" customFormat="1" ht="16.5">
      <c r="A45" s="625"/>
      <c r="B45" s="626"/>
      <c r="C45" s="626"/>
      <c r="D45" s="626"/>
      <c r="E45" s="626"/>
      <c r="F45" s="626"/>
      <c r="G45" s="626"/>
      <c r="H45" s="626"/>
      <c r="I45" s="626"/>
      <c r="J45" s="626"/>
      <c r="K45" s="626"/>
      <c r="L45" s="626"/>
      <c r="M45" s="626"/>
      <c r="N45" s="626"/>
      <c r="O45" s="626"/>
      <c r="P45" s="626"/>
      <c r="Q45" s="626"/>
    </row>
    <row r="46" spans="1:17" s="627" customFormat="1" ht="16.5">
      <c r="A46" s="755" t="s">
        <v>441</v>
      </c>
      <c r="B46" s="755"/>
      <c r="C46" s="755"/>
      <c r="D46" s="755"/>
      <c r="E46" s="755"/>
      <c r="F46" s="755"/>
      <c r="G46" s="755"/>
      <c r="H46" s="755"/>
      <c r="I46" s="755"/>
      <c r="J46" s="755"/>
      <c r="K46" s="626"/>
      <c r="L46" s="626"/>
      <c r="M46" s="626"/>
      <c r="N46" s="626"/>
      <c r="O46" s="626"/>
      <c r="P46" s="626"/>
      <c r="Q46" s="626"/>
    </row>
    <row r="47" spans="1:17" s="627" customFormat="1" ht="16.5">
      <c r="A47" s="755"/>
      <c r="B47" s="755"/>
      <c r="C47" s="755"/>
      <c r="D47" s="755"/>
      <c r="E47" s="755"/>
      <c r="F47" s="755"/>
      <c r="G47" s="755"/>
      <c r="H47" s="755"/>
      <c r="I47" s="755"/>
      <c r="J47" s="755"/>
      <c r="K47" s="626"/>
      <c r="L47" s="626"/>
      <c r="M47" s="626"/>
      <c r="N47" s="626"/>
      <c r="O47" s="626"/>
      <c r="P47" s="626"/>
      <c r="Q47" s="626"/>
    </row>
    <row r="48" spans="1:17" s="627" customFormat="1" ht="16.5">
      <c r="A48" s="755"/>
      <c r="B48" s="755"/>
      <c r="C48" s="755"/>
      <c r="D48" s="755"/>
      <c r="E48" s="755"/>
      <c r="F48" s="755"/>
      <c r="G48" s="755"/>
      <c r="H48" s="755"/>
      <c r="I48" s="755"/>
      <c r="J48" s="755"/>
      <c r="K48" s="626"/>
      <c r="L48" s="626"/>
      <c r="M48" s="626"/>
      <c r="N48" s="626"/>
      <c r="O48" s="626"/>
      <c r="P48" s="626"/>
      <c r="Q48" s="626"/>
    </row>
    <row r="49" spans="1:10" ht="12.75">
      <c r="A49" s="755"/>
      <c r="B49" s="755"/>
      <c r="C49" s="755"/>
      <c r="D49" s="755"/>
      <c r="E49" s="755"/>
      <c r="F49" s="755"/>
      <c r="G49" s="755"/>
      <c r="H49" s="755"/>
      <c r="I49" s="755"/>
      <c r="J49" s="755"/>
    </row>
    <row r="50" spans="2:10" ht="12.75">
      <c r="B50" s="467"/>
      <c r="C50" s="467"/>
      <c r="D50" s="467"/>
      <c r="E50" s="467"/>
      <c r="F50" s="467"/>
      <c r="G50" s="467"/>
      <c r="H50" s="467"/>
      <c r="I50" s="467"/>
      <c r="J50" s="467"/>
    </row>
    <row r="51" spans="2:10" ht="12.75">
      <c r="B51" s="467"/>
      <c r="C51" s="467"/>
      <c r="D51" s="467"/>
      <c r="E51" s="467"/>
      <c r="F51" s="467"/>
      <c r="G51" s="467"/>
      <c r="H51" s="467"/>
      <c r="I51" s="467"/>
      <c r="J51" s="467"/>
    </row>
  </sheetData>
  <sheetProtection/>
  <mergeCells count="27">
    <mergeCell ref="A46:J49"/>
    <mergeCell ref="H7:I7"/>
    <mergeCell ref="F33:G33"/>
    <mergeCell ref="H33:I33"/>
    <mergeCell ref="B32:I32"/>
    <mergeCell ref="B33:C33"/>
    <mergeCell ref="D33:E33"/>
    <mergeCell ref="A25:L25"/>
    <mergeCell ref="A27:L27"/>
    <mergeCell ref="A24:L24"/>
    <mergeCell ref="A26:L26"/>
    <mergeCell ref="A32:A33"/>
    <mergeCell ref="A31:L31"/>
    <mergeCell ref="A28:L28"/>
    <mergeCell ref="A23:L23"/>
    <mergeCell ref="A2:L2"/>
    <mergeCell ref="A4:L4"/>
    <mergeCell ref="A1:L1"/>
    <mergeCell ref="A9:A10"/>
    <mergeCell ref="B9:I9"/>
    <mergeCell ref="B10:C10"/>
    <mergeCell ref="D10:E10"/>
    <mergeCell ref="F10:G10"/>
    <mergeCell ref="H10:I10"/>
    <mergeCell ref="A5:F5"/>
    <mergeCell ref="A6:F6"/>
    <mergeCell ref="A7:F7"/>
  </mergeCells>
  <printOptions/>
  <pageMargins left="0.5905511811023623" right="0.3937007874015748" top="0.5905511811023623" bottom="0.3937007874015748" header="0" footer="0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3">
      <selection activeCell="H12" sqref="H12"/>
    </sheetView>
  </sheetViews>
  <sheetFormatPr defaultColWidth="9.140625" defaultRowHeight="15"/>
  <cols>
    <col min="1" max="1" width="45.7109375" style="7" customWidth="1"/>
    <col min="2" max="8" width="7.28125" style="7" customWidth="1"/>
    <col min="9" max="14" width="9.140625" style="7" customWidth="1"/>
    <col min="15" max="16384" width="9.140625" style="103" customWidth="1"/>
  </cols>
  <sheetData>
    <row r="1" spans="1:12" ht="15.75">
      <c r="A1" s="783" t="s">
        <v>175</v>
      </c>
      <c r="B1" s="783"/>
      <c r="C1" s="783"/>
      <c r="D1" s="783"/>
      <c r="E1" s="783"/>
      <c r="F1" s="783"/>
      <c r="G1" s="783"/>
      <c r="H1" s="783"/>
      <c r="I1" s="58"/>
      <c r="J1" s="58"/>
      <c r="K1" s="58"/>
      <c r="L1" s="58"/>
    </row>
    <row r="2" spans="1:12" ht="27.75" customHeight="1">
      <c r="A2" s="813" t="s">
        <v>176</v>
      </c>
      <c r="B2" s="813"/>
      <c r="C2" s="813"/>
      <c r="D2" s="813"/>
      <c r="E2" s="813"/>
      <c r="F2" s="813"/>
      <c r="G2" s="813"/>
      <c r="H2" s="813"/>
      <c r="I2" s="25"/>
      <c r="J2" s="25"/>
      <c r="K2" s="25"/>
      <c r="L2" s="25"/>
    </row>
    <row r="3" ht="12.75">
      <c r="A3" s="13"/>
    </row>
    <row r="4" spans="1:9" ht="30" customHeight="1">
      <c r="A4" s="801" t="s">
        <v>190</v>
      </c>
      <c r="B4" s="801"/>
      <c r="C4" s="801"/>
      <c r="D4" s="801"/>
      <c r="E4" s="801"/>
      <c r="F4" s="801"/>
      <c r="G4" s="801"/>
      <c r="H4" s="665">
        <v>1</v>
      </c>
      <c r="I4" s="68"/>
    </row>
    <row r="5" spans="1:9" ht="12.75">
      <c r="A5" s="67" t="s">
        <v>163</v>
      </c>
      <c r="B5" s="67"/>
      <c r="C5" s="67"/>
      <c r="D5" s="67"/>
      <c r="E5" s="67"/>
      <c r="F5" s="67"/>
      <c r="G5" s="67"/>
      <c r="H5" s="67"/>
      <c r="I5" s="67"/>
    </row>
    <row r="6" spans="1:9" ht="12.75">
      <c r="A6" s="67" t="s">
        <v>191</v>
      </c>
      <c r="B6" s="37">
        <v>1</v>
      </c>
      <c r="C6" s="67"/>
      <c r="D6" s="67"/>
      <c r="E6" s="67"/>
      <c r="F6" s="67"/>
      <c r="G6" s="67"/>
      <c r="H6" s="67"/>
      <c r="I6" s="67"/>
    </row>
    <row r="7" spans="1:9" ht="12.75">
      <c r="A7" s="67" t="s">
        <v>192</v>
      </c>
      <c r="B7" s="37"/>
      <c r="C7" s="67"/>
      <c r="D7" s="67"/>
      <c r="E7" s="67"/>
      <c r="F7" s="67"/>
      <c r="G7" s="67"/>
      <c r="H7" s="67"/>
      <c r="I7" s="67"/>
    </row>
    <row r="8" spans="1:9" ht="12.75">
      <c r="A8" s="67" t="s">
        <v>193</v>
      </c>
      <c r="B8" s="37"/>
      <c r="C8" s="67"/>
      <c r="D8" s="67"/>
      <c r="E8" s="67"/>
      <c r="F8" s="67"/>
      <c r="G8" s="67"/>
      <c r="H8" s="67"/>
      <c r="I8" s="67"/>
    </row>
    <row r="9" spans="1:9" ht="12.75">
      <c r="A9" s="67" t="s">
        <v>194</v>
      </c>
      <c r="B9" s="37"/>
      <c r="C9" s="67"/>
      <c r="D9" s="67"/>
      <c r="E9" s="67"/>
      <c r="F9" s="67"/>
      <c r="G9" s="67"/>
      <c r="H9" s="67"/>
      <c r="I9" s="67"/>
    </row>
    <row r="10" spans="1:9" ht="12.75">
      <c r="A10" s="67"/>
      <c r="B10" s="67"/>
      <c r="C10" s="67"/>
      <c r="D10" s="67"/>
      <c r="E10" s="67"/>
      <c r="F10" s="67"/>
      <c r="G10" s="67"/>
      <c r="H10" s="67"/>
      <c r="I10" s="67"/>
    </row>
    <row r="11" spans="1:9" ht="29.25" customHeight="1">
      <c r="A11" s="801" t="s">
        <v>195</v>
      </c>
      <c r="B11" s="801"/>
      <c r="C11" s="801"/>
      <c r="D11" s="801"/>
      <c r="E11" s="37"/>
      <c r="F11" s="67"/>
      <c r="G11" s="67"/>
      <c r="H11" s="67"/>
      <c r="I11" s="67"/>
    </row>
    <row r="12" ht="12.75">
      <c r="A12" s="13"/>
    </row>
    <row r="13" ht="12.75">
      <c r="A13" s="13"/>
    </row>
    <row r="14" spans="1:9" ht="12.75">
      <c r="A14" s="831" t="s">
        <v>177</v>
      </c>
      <c r="B14" s="831"/>
      <c r="C14" s="831"/>
      <c r="D14" s="831"/>
      <c r="E14" s="831"/>
      <c r="F14" s="831"/>
      <c r="G14" s="831"/>
      <c r="H14" s="831"/>
      <c r="I14" s="63"/>
    </row>
    <row r="15" spans="1:9" ht="12.75">
      <c r="A15" s="832" t="s">
        <v>178</v>
      </c>
      <c r="B15" s="832"/>
      <c r="C15" s="832"/>
      <c r="D15" s="832"/>
      <c r="E15" s="832"/>
      <c r="F15" s="832"/>
      <c r="G15" s="832"/>
      <c r="H15" s="832"/>
      <c r="I15" s="63"/>
    </row>
    <row r="16" spans="1:14" s="285" customFormat="1" ht="12.75">
      <c r="A16" s="817" t="s">
        <v>544</v>
      </c>
      <c r="B16" s="817" t="s">
        <v>179</v>
      </c>
      <c r="C16" s="817"/>
      <c r="D16" s="817"/>
      <c r="E16" s="817"/>
      <c r="F16" s="817"/>
      <c r="G16" s="817"/>
      <c r="H16" s="817"/>
      <c r="I16" s="61"/>
      <c r="J16" s="61"/>
      <c r="K16" s="61"/>
      <c r="L16" s="61"/>
      <c r="M16" s="61"/>
      <c r="N16" s="61"/>
    </row>
    <row r="17" spans="1:14" s="285" customFormat="1" ht="12.75">
      <c r="A17" s="817"/>
      <c r="B17" s="817"/>
      <c r="C17" s="817"/>
      <c r="D17" s="817"/>
      <c r="E17" s="817"/>
      <c r="F17" s="817"/>
      <c r="G17" s="817"/>
      <c r="H17" s="817"/>
      <c r="I17" s="61"/>
      <c r="J17" s="61"/>
      <c r="K17" s="61"/>
      <c r="L17" s="61"/>
      <c r="M17" s="61"/>
      <c r="N17" s="61"/>
    </row>
    <row r="18" spans="1:14" s="285" customFormat="1" ht="12.75">
      <c r="A18" s="817"/>
      <c r="B18" s="232" t="s">
        <v>180</v>
      </c>
      <c r="C18" s="232" t="s">
        <v>181</v>
      </c>
      <c r="D18" s="232" t="s">
        <v>183</v>
      </c>
      <c r="E18" s="232" t="s">
        <v>187</v>
      </c>
      <c r="F18" s="232" t="s">
        <v>337</v>
      </c>
      <c r="G18" s="232" t="s">
        <v>182</v>
      </c>
      <c r="H18" s="232" t="s">
        <v>532</v>
      </c>
      <c r="I18" s="61"/>
      <c r="J18" s="61"/>
      <c r="K18" s="61"/>
      <c r="L18" s="61"/>
      <c r="M18" s="61"/>
      <c r="N18" s="61"/>
    </row>
    <row r="19" spans="1:8" ht="12.75">
      <c r="A19" s="66" t="s">
        <v>542</v>
      </c>
      <c r="B19" s="657"/>
      <c r="C19" s="657"/>
      <c r="D19" s="657"/>
      <c r="E19" s="657"/>
      <c r="F19" s="657">
        <v>1</v>
      </c>
      <c r="G19" s="658">
        <f>SUM(B19:F19)</f>
        <v>1</v>
      </c>
      <c r="H19" s="657"/>
    </row>
    <row r="20" spans="1:8" ht="25.5">
      <c r="A20" s="66" t="s">
        <v>546</v>
      </c>
      <c r="B20" s="666"/>
      <c r="C20" s="666"/>
      <c r="D20" s="666"/>
      <c r="E20" s="666"/>
      <c r="F20" s="666"/>
      <c r="G20" s="658">
        <f>SUM(B20:F20)</f>
        <v>0</v>
      </c>
      <c r="H20" s="666"/>
    </row>
    <row r="21" spans="1:8" ht="12.75">
      <c r="A21" s="66" t="s">
        <v>184</v>
      </c>
      <c r="B21" s="666"/>
      <c r="C21" s="666"/>
      <c r="D21" s="666"/>
      <c r="E21" s="666"/>
      <c r="F21" s="666"/>
      <c r="G21" s="658">
        <f>SUM(B21:F21)</f>
        <v>0</v>
      </c>
      <c r="H21" s="666"/>
    </row>
    <row r="22" spans="1:8" ht="12.75">
      <c r="A22" s="66"/>
      <c r="B22" s="828" t="s">
        <v>189</v>
      </c>
      <c r="C22" s="829"/>
      <c r="D22" s="829"/>
      <c r="E22" s="829"/>
      <c r="F22" s="829"/>
      <c r="G22" s="829"/>
      <c r="H22" s="830"/>
    </row>
    <row r="23" spans="1:8" ht="12.75">
      <c r="A23" s="66"/>
      <c r="B23" s="827" t="s">
        <v>188</v>
      </c>
      <c r="C23" s="827"/>
      <c r="D23" s="827"/>
      <c r="E23" s="827"/>
      <c r="F23" s="827"/>
      <c r="G23" s="827"/>
      <c r="H23" s="827"/>
    </row>
    <row r="24" spans="1:8" ht="12.75">
      <c r="A24" s="66" t="s">
        <v>543</v>
      </c>
      <c r="B24" s="666"/>
      <c r="C24" s="666"/>
      <c r="D24" s="666"/>
      <c r="E24" s="666"/>
      <c r="F24" s="666"/>
      <c r="G24" s="658">
        <f>SUM(B24:F24)</f>
        <v>0</v>
      </c>
      <c r="H24" s="666"/>
    </row>
    <row r="25" spans="1:8" ht="25.5">
      <c r="A25" s="66" t="s">
        <v>546</v>
      </c>
      <c r="B25" s="666"/>
      <c r="C25" s="666"/>
      <c r="D25" s="666"/>
      <c r="E25" s="666"/>
      <c r="F25" s="666"/>
      <c r="G25" s="658">
        <f>SUM(B25:F25)</f>
        <v>0</v>
      </c>
      <c r="H25" s="666"/>
    </row>
    <row r="26" spans="1:8" ht="12.75">
      <c r="A26" s="66"/>
      <c r="B26" s="827" t="s">
        <v>185</v>
      </c>
      <c r="C26" s="827"/>
      <c r="D26" s="827"/>
      <c r="E26" s="827"/>
      <c r="F26" s="827"/>
      <c r="G26" s="827"/>
      <c r="H26" s="827"/>
    </row>
    <row r="27" spans="1:8" ht="12.75">
      <c r="A27" s="66" t="s">
        <v>543</v>
      </c>
      <c r="B27" s="666"/>
      <c r="C27" s="666"/>
      <c r="D27" s="666"/>
      <c r="E27" s="666"/>
      <c r="F27" s="666"/>
      <c r="G27" s="658">
        <f>SUM(B27:F27)</f>
        <v>0</v>
      </c>
      <c r="H27" s="666"/>
    </row>
    <row r="28" spans="1:8" ht="25.5">
      <c r="A28" s="66" t="s">
        <v>546</v>
      </c>
      <c r="B28" s="666"/>
      <c r="C28" s="666"/>
      <c r="D28" s="666"/>
      <c r="E28" s="666"/>
      <c r="F28" s="666"/>
      <c r="G28" s="658">
        <f>SUM(B28:F28)</f>
        <v>0</v>
      </c>
      <c r="H28" s="666"/>
    </row>
    <row r="29" spans="1:8" ht="12.75">
      <c r="A29" s="66"/>
      <c r="B29" s="827" t="s">
        <v>186</v>
      </c>
      <c r="C29" s="827"/>
      <c r="D29" s="827"/>
      <c r="E29" s="827"/>
      <c r="F29" s="827"/>
      <c r="G29" s="827"/>
      <c r="H29" s="827"/>
    </row>
    <row r="30" spans="1:8" ht="12.75">
      <c r="A30" s="66" t="s">
        <v>543</v>
      </c>
      <c r="B30" s="666"/>
      <c r="C30" s="666"/>
      <c r="D30" s="666"/>
      <c r="E30" s="666"/>
      <c r="F30" s="666"/>
      <c r="G30" s="658">
        <f>SUM(B30:F30)</f>
        <v>0</v>
      </c>
      <c r="H30" s="666"/>
    </row>
    <row r="31" spans="1:8" ht="25.5">
      <c r="A31" s="66" t="s">
        <v>546</v>
      </c>
      <c r="B31" s="666"/>
      <c r="C31" s="666"/>
      <c r="D31" s="666"/>
      <c r="E31" s="666"/>
      <c r="F31" s="666"/>
      <c r="G31" s="658">
        <f>SUM(B31:F31)</f>
        <v>0</v>
      </c>
      <c r="H31" s="666"/>
    </row>
    <row r="32" ht="12.75">
      <c r="A32" s="13"/>
    </row>
    <row r="33" spans="1:8" ht="12.75">
      <c r="A33" s="826" t="s">
        <v>545</v>
      </c>
      <c r="B33" s="826"/>
      <c r="C33" s="826"/>
      <c r="D33" s="826"/>
      <c r="E33" s="826"/>
      <c r="F33" s="826"/>
      <c r="G33" s="826"/>
      <c r="H33" s="826"/>
    </row>
    <row r="34" ht="12.75">
      <c r="A34" s="65"/>
    </row>
    <row r="35" spans="1:10" ht="33" customHeight="1">
      <c r="A35" s="755" t="s">
        <v>441</v>
      </c>
      <c r="B35" s="755"/>
      <c r="C35" s="755"/>
      <c r="D35" s="755"/>
      <c r="E35" s="755"/>
      <c r="F35" s="755"/>
      <c r="G35" s="755"/>
      <c r="H35" s="755"/>
      <c r="I35" s="588"/>
      <c r="J35" s="588"/>
    </row>
    <row r="36" spans="1:10" ht="12.75">
      <c r="A36" s="755"/>
      <c r="B36" s="755"/>
      <c r="C36" s="755"/>
      <c r="D36" s="755"/>
      <c r="E36" s="755"/>
      <c r="F36" s="755"/>
      <c r="G36" s="755"/>
      <c r="H36" s="755"/>
      <c r="I36" s="588"/>
      <c r="J36" s="588"/>
    </row>
    <row r="37" spans="1:10" ht="12.75">
      <c r="A37" s="755"/>
      <c r="B37" s="755"/>
      <c r="C37" s="755"/>
      <c r="D37" s="755"/>
      <c r="E37" s="755"/>
      <c r="F37" s="755"/>
      <c r="G37" s="755"/>
      <c r="H37" s="755"/>
      <c r="I37" s="588"/>
      <c r="J37" s="588"/>
    </row>
    <row r="38" spans="1:10" ht="12.75">
      <c r="A38" s="588"/>
      <c r="B38" s="588"/>
      <c r="C38" s="588"/>
      <c r="D38" s="588"/>
      <c r="E38" s="588"/>
      <c r="F38" s="588"/>
      <c r="G38" s="588"/>
      <c r="H38" s="588"/>
      <c r="I38" s="588"/>
      <c r="J38" s="588"/>
    </row>
  </sheetData>
  <sheetProtection/>
  <mergeCells count="14">
    <mergeCell ref="A14:H14"/>
    <mergeCell ref="A15:H15"/>
    <mergeCell ref="A16:A18"/>
    <mergeCell ref="B16:H17"/>
    <mergeCell ref="A35:H37"/>
    <mergeCell ref="A33:H33"/>
    <mergeCell ref="B23:H23"/>
    <mergeCell ref="B26:H26"/>
    <mergeCell ref="B29:H29"/>
    <mergeCell ref="A1:H1"/>
    <mergeCell ref="A2:H2"/>
    <mergeCell ref="A4:G4"/>
    <mergeCell ref="A11:D11"/>
    <mergeCell ref="B22:H22"/>
  </mergeCells>
  <printOptions/>
  <pageMargins left="0.5905511811023623" right="0.3937007874015748" top="0.3937007874015748" bottom="0.3937007874015748" header="0" footer="0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0">
      <selection activeCell="A15" sqref="A15:J22"/>
    </sheetView>
  </sheetViews>
  <sheetFormatPr defaultColWidth="9.140625" defaultRowHeight="15"/>
  <cols>
    <col min="1" max="1" width="32.00390625" style="7" customWidth="1"/>
    <col min="2" max="10" width="7.28125" style="7" customWidth="1"/>
    <col min="11" max="17" width="9.140625" style="7" customWidth="1"/>
    <col min="18" max="16384" width="9.140625" style="103" customWidth="1"/>
  </cols>
  <sheetData>
    <row r="1" spans="1:10" ht="32.25" customHeight="1">
      <c r="A1" s="783" t="s">
        <v>196</v>
      </c>
      <c r="B1" s="783"/>
      <c r="C1" s="783"/>
      <c r="D1" s="783"/>
      <c r="E1" s="783"/>
      <c r="F1" s="783"/>
      <c r="G1" s="783"/>
      <c r="H1" s="783"/>
      <c r="I1" s="783"/>
      <c r="J1" s="783"/>
    </row>
    <row r="2" spans="1:10" ht="24.75" customHeight="1">
      <c r="A2" s="813" t="s">
        <v>197</v>
      </c>
      <c r="B2" s="813"/>
      <c r="C2" s="813"/>
      <c r="D2" s="813"/>
      <c r="E2" s="813"/>
      <c r="F2" s="813"/>
      <c r="G2" s="813"/>
      <c r="H2" s="813"/>
      <c r="I2" s="813"/>
      <c r="J2" s="813"/>
    </row>
    <row r="3" ht="12.75">
      <c r="A3" s="13"/>
    </row>
    <row r="4" ht="12.75">
      <c r="A4" s="13"/>
    </row>
    <row r="5" spans="1:10" ht="16.5">
      <c r="A5" s="833" t="s">
        <v>198</v>
      </c>
      <c r="B5" s="833"/>
      <c r="C5" s="833"/>
      <c r="D5" s="833"/>
      <c r="E5" s="833"/>
      <c r="F5" s="833"/>
      <c r="G5" s="833"/>
      <c r="H5" s="833"/>
      <c r="I5" s="833"/>
      <c r="J5" s="833"/>
    </row>
    <row r="6" spans="1:10" ht="24.75" customHeight="1">
      <c r="A6" s="801" t="s">
        <v>548</v>
      </c>
      <c r="B6" s="801"/>
      <c r="C6" s="801"/>
      <c r="D6" s="801"/>
      <c r="E6" s="801"/>
      <c r="F6" s="801"/>
      <c r="G6" s="801"/>
      <c r="H6" s="801"/>
      <c r="I6" s="801"/>
      <c r="J6" s="801"/>
    </row>
    <row r="7" spans="1:10" ht="12.75">
      <c r="A7" s="801" t="s">
        <v>395</v>
      </c>
      <c r="B7" s="801"/>
      <c r="C7" s="801"/>
      <c r="D7" s="801"/>
      <c r="E7" s="801"/>
      <c r="F7" s="801"/>
      <c r="G7" s="801"/>
      <c r="H7" s="801"/>
      <c r="I7" s="234"/>
      <c r="J7" s="234"/>
    </row>
    <row r="8" spans="1:10" ht="12.75">
      <c r="A8" s="801"/>
      <c r="B8" s="801"/>
      <c r="C8" s="801"/>
      <c r="D8" s="801"/>
      <c r="E8" s="801"/>
      <c r="F8" s="801"/>
      <c r="G8" s="801"/>
      <c r="H8" s="801"/>
      <c r="I8" s="67"/>
      <c r="J8" s="67"/>
    </row>
    <row r="9" ht="12.75">
      <c r="A9" s="13"/>
    </row>
    <row r="10" spans="1:17" s="286" customFormat="1" ht="34.5" customHeight="1">
      <c r="A10" s="817" t="s">
        <v>199</v>
      </c>
      <c r="B10" s="817" t="s">
        <v>200</v>
      </c>
      <c r="C10" s="817" t="s">
        <v>201</v>
      </c>
      <c r="D10" s="817"/>
      <c r="E10" s="817"/>
      <c r="F10" s="817"/>
      <c r="G10" s="817"/>
      <c r="H10" s="817"/>
      <c r="I10" s="817"/>
      <c r="J10" s="817"/>
      <c r="K10" s="17"/>
      <c r="L10" s="17"/>
      <c r="M10" s="17"/>
      <c r="N10" s="17"/>
      <c r="O10" s="17"/>
      <c r="P10" s="17"/>
      <c r="Q10" s="17"/>
    </row>
    <row r="11" spans="1:17" s="286" customFormat="1" ht="12.75">
      <c r="A11" s="817"/>
      <c r="B11" s="817"/>
      <c r="C11" s="834" t="s">
        <v>202</v>
      </c>
      <c r="D11" s="834" t="s">
        <v>203</v>
      </c>
      <c r="E11" s="834" t="s">
        <v>230</v>
      </c>
      <c r="F11" s="817" t="s">
        <v>338</v>
      </c>
      <c r="G11" s="817" t="s">
        <v>531</v>
      </c>
      <c r="H11" s="817" t="s">
        <v>204</v>
      </c>
      <c r="I11" s="817"/>
      <c r="J11" s="817" t="s">
        <v>532</v>
      </c>
      <c r="K11" s="17"/>
      <c r="L11" s="17"/>
      <c r="M11" s="17"/>
      <c r="N11" s="17"/>
      <c r="O11" s="17"/>
      <c r="P11" s="17"/>
      <c r="Q11" s="17"/>
    </row>
    <row r="12" spans="1:17" s="286" customFormat="1" ht="12.75">
      <c r="A12" s="817"/>
      <c r="B12" s="817"/>
      <c r="C12" s="835"/>
      <c r="D12" s="835"/>
      <c r="E12" s="835"/>
      <c r="F12" s="817"/>
      <c r="G12" s="817"/>
      <c r="H12" s="232" t="s">
        <v>205</v>
      </c>
      <c r="I12" s="232" t="s">
        <v>206</v>
      </c>
      <c r="J12" s="817"/>
      <c r="K12" s="17"/>
      <c r="L12" s="17"/>
      <c r="M12" s="17"/>
      <c r="N12" s="17"/>
      <c r="O12" s="17"/>
      <c r="P12" s="17"/>
      <c r="Q12" s="17"/>
    </row>
    <row r="13" spans="1:17" s="286" customFormat="1" ht="12.75">
      <c r="A13" s="232">
        <v>1</v>
      </c>
      <c r="B13" s="232">
        <v>2</v>
      </c>
      <c r="C13" s="232">
        <v>3</v>
      </c>
      <c r="D13" s="232">
        <v>4</v>
      </c>
      <c r="E13" s="232">
        <v>5</v>
      </c>
      <c r="F13" s="232">
        <v>6</v>
      </c>
      <c r="G13" s="232">
        <v>7</v>
      </c>
      <c r="H13" s="232">
        <v>8</v>
      </c>
      <c r="I13" s="232">
        <v>9</v>
      </c>
      <c r="J13" s="232">
        <v>10</v>
      </c>
      <c r="K13" s="17"/>
      <c r="L13" s="17"/>
      <c r="M13" s="17"/>
      <c r="N13" s="17"/>
      <c r="O13" s="17"/>
      <c r="P13" s="17"/>
      <c r="Q13" s="17"/>
    </row>
    <row r="14" spans="1:10" ht="12.75">
      <c r="A14" s="836" t="s">
        <v>207</v>
      </c>
      <c r="B14" s="836"/>
      <c r="C14" s="836"/>
      <c r="D14" s="836"/>
      <c r="E14" s="836"/>
      <c r="F14" s="836"/>
      <c r="G14" s="836"/>
      <c r="H14" s="836"/>
      <c r="I14" s="836"/>
      <c r="J14" s="836"/>
    </row>
    <row r="15" spans="1:10" ht="12.75">
      <c r="A15" s="692" t="s">
        <v>208</v>
      </c>
      <c r="B15" s="693">
        <v>6</v>
      </c>
      <c r="C15" s="693">
        <v>1</v>
      </c>
      <c r="D15" s="693">
        <v>3</v>
      </c>
      <c r="E15" s="693"/>
      <c r="F15" s="693"/>
      <c r="G15" s="693">
        <v>1</v>
      </c>
      <c r="H15" s="339">
        <f>G15+F15+E15+D15+C15</f>
        <v>5</v>
      </c>
      <c r="I15" s="694">
        <f>H15/B15</f>
        <v>0.8333333333333334</v>
      </c>
      <c r="J15" s="693">
        <v>1</v>
      </c>
    </row>
    <row r="16" spans="1:10" ht="12.75">
      <c r="A16" s="692" t="s">
        <v>209</v>
      </c>
      <c r="B16" s="695">
        <v>39</v>
      </c>
      <c r="C16" s="693">
        <v>5</v>
      </c>
      <c r="D16" s="693">
        <v>9</v>
      </c>
      <c r="E16" s="693">
        <v>5</v>
      </c>
      <c r="F16" s="693">
        <v>8</v>
      </c>
      <c r="G16" s="693">
        <v>6</v>
      </c>
      <c r="H16" s="339">
        <f>G16+F16+E16+D16+C16</f>
        <v>33</v>
      </c>
      <c r="I16" s="694">
        <f>H16/B16</f>
        <v>0.8461538461538461</v>
      </c>
      <c r="J16" s="693">
        <v>4</v>
      </c>
    </row>
    <row r="17" spans="1:17" s="296" customFormat="1" ht="12.75">
      <c r="A17" s="696" t="s">
        <v>210</v>
      </c>
      <c r="B17" s="695">
        <f aca="true" t="shared" si="0" ref="B17:G17">B15+B16</f>
        <v>45</v>
      </c>
      <c r="C17" s="695">
        <f t="shared" si="0"/>
        <v>6</v>
      </c>
      <c r="D17" s="695">
        <f t="shared" si="0"/>
        <v>12</v>
      </c>
      <c r="E17" s="695">
        <f t="shared" si="0"/>
        <v>5</v>
      </c>
      <c r="F17" s="695">
        <f t="shared" si="0"/>
        <v>8</v>
      </c>
      <c r="G17" s="695">
        <f t="shared" si="0"/>
        <v>7</v>
      </c>
      <c r="H17" s="695">
        <f>G17+F17+E17+D17+C17</f>
        <v>38</v>
      </c>
      <c r="I17" s="697">
        <f>H17/B17</f>
        <v>0.8444444444444444</v>
      </c>
      <c r="J17" s="695">
        <f>J15+J16</f>
        <v>5</v>
      </c>
      <c r="K17" s="42"/>
      <c r="L17" s="42"/>
      <c r="M17" s="42"/>
      <c r="N17" s="42"/>
      <c r="O17" s="42"/>
      <c r="P17" s="42"/>
      <c r="Q17" s="42"/>
    </row>
    <row r="18" spans="1:10" ht="12.75">
      <c r="A18" s="837" t="s">
        <v>211</v>
      </c>
      <c r="B18" s="837"/>
      <c r="C18" s="837"/>
      <c r="D18" s="837"/>
      <c r="E18" s="837"/>
      <c r="F18" s="837"/>
      <c r="G18" s="837"/>
      <c r="H18" s="837"/>
      <c r="I18" s="837"/>
      <c r="J18" s="837"/>
    </row>
    <row r="19" spans="1:10" ht="12.75">
      <c r="A19" s="692" t="s">
        <v>208</v>
      </c>
      <c r="B19" s="698"/>
      <c r="C19" s="698"/>
      <c r="D19" s="698"/>
      <c r="E19" s="698"/>
      <c r="F19" s="698"/>
      <c r="G19" s="698"/>
      <c r="H19" s="339">
        <f aca="true" t="shared" si="1" ref="H19:H34">G19+F19+E19+D19+C19</f>
        <v>0</v>
      </c>
      <c r="I19" s="694" t="e">
        <f>H19/B19</f>
        <v>#DIV/0!</v>
      </c>
      <c r="J19" s="698"/>
    </row>
    <row r="20" spans="1:10" ht="12.75">
      <c r="A20" s="692" t="s">
        <v>209</v>
      </c>
      <c r="B20" s="698"/>
      <c r="C20" s="698"/>
      <c r="D20" s="698"/>
      <c r="E20" s="698"/>
      <c r="F20" s="698"/>
      <c r="G20" s="698"/>
      <c r="H20" s="339">
        <f t="shared" si="1"/>
        <v>0</v>
      </c>
      <c r="I20" s="694" t="e">
        <f>H20/B20</f>
        <v>#DIV/0!</v>
      </c>
      <c r="J20" s="698"/>
    </row>
    <row r="21" spans="1:17" s="296" customFormat="1" ht="27.75" customHeight="1">
      <c r="A21" s="696" t="s">
        <v>212</v>
      </c>
      <c r="B21" s="695">
        <f aca="true" t="shared" si="2" ref="B21:G21">B19+B20</f>
        <v>0</v>
      </c>
      <c r="C21" s="695">
        <f t="shared" si="2"/>
        <v>0</v>
      </c>
      <c r="D21" s="695">
        <f t="shared" si="2"/>
        <v>0</v>
      </c>
      <c r="E21" s="695">
        <f t="shared" si="2"/>
        <v>0</v>
      </c>
      <c r="F21" s="695">
        <f t="shared" si="2"/>
        <v>0</v>
      </c>
      <c r="G21" s="695">
        <f t="shared" si="2"/>
        <v>0</v>
      </c>
      <c r="H21" s="695">
        <f>G21+F21+E21+D21+C21</f>
        <v>0</v>
      </c>
      <c r="I21" s="697" t="e">
        <f>H21/B21</f>
        <v>#DIV/0!</v>
      </c>
      <c r="J21" s="695">
        <f>J19+J20</f>
        <v>0</v>
      </c>
      <c r="K21" s="42"/>
      <c r="L21" s="42"/>
      <c r="M21" s="42"/>
      <c r="N21" s="42"/>
      <c r="O21" s="42"/>
      <c r="P21" s="42"/>
      <c r="Q21" s="42"/>
    </row>
    <row r="22" spans="1:10" ht="12.75">
      <c r="A22" s="837" t="s">
        <v>213</v>
      </c>
      <c r="B22" s="837"/>
      <c r="C22" s="837"/>
      <c r="D22" s="837"/>
      <c r="E22" s="837"/>
      <c r="F22" s="837"/>
      <c r="G22" s="837"/>
      <c r="H22" s="837"/>
      <c r="I22" s="837"/>
      <c r="J22" s="837"/>
    </row>
    <row r="23" spans="1:10" ht="25.5">
      <c r="A23" s="19" t="s">
        <v>214</v>
      </c>
      <c r="B23" s="152"/>
      <c r="C23" s="152"/>
      <c r="D23" s="152"/>
      <c r="E23" s="152"/>
      <c r="F23" s="152"/>
      <c r="G23" s="152"/>
      <c r="H23" s="233"/>
      <c r="I23" s="71"/>
      <c r="J23" s="152"/>
    </row>
    <row r="24" spans="1:10" ht="12.75">
      <c r="A24" s="69" t="s">
        <v>208</v>
      </c>
      <c r="B24" s="152"/>
      <c r="C24" s="152"/>
      <c r="D24" s="152"/>
      <c r="E24" s="152"/>
      <c r="F24" s="152"/>
      <c r="G24" s="152"/>
      <c r="H24" s="233">
        <f t="shared" si="1"/>
        <v>0</v>
      </c>
      <c r="I24" s="71" t="e">
        <f aca="true" t="shared" si="3" ref="I24:I34">H24/B24</f>
        <v>#DIV/0!</v>
      </c>
      <c r="J24" s="152"/>
    </row>
    <row r="25" spans="1:10" ht="12.75">
      <c r="A25" s="69" t="s">
        <v>209</v>
      </c>
      <c r="B25" s="152"/>
      <c r="C25" s="152"/>
      <c r="D25" s="152"/>
      <c r="E25" s="152"/>
      <c r="F25" s="152"/>
      <c r="G25" s="152"/>
      <c r="H25" s="233">
        <f t="shared" si="1"/>
        <v>0</v>
      </c>
      <c r="I25" s="71" t="e">
        <f t="shared" si="3"/>
        <v>#DIV/0!</v>
      </c>
      <c r="J25" s="152"/>
    </row>
    <row r="26" spans="1:10" ht="12.75">
      <c r="A26" s="19" t="s">
        <v>215</v>
      </c>
      <c r="B26" s="152"/>
      <c r="C26" s="152"/>
      <c r="D26" s="152"/>
      <c r="E26" s="152"/>
      <c r="F26" s="152"/>
      <c r="G26" s="152"/>
      <c r="H26" s="233"/>
      <c r="I26" s="71"/>
      <c r="J26" s="152"/>
    </row>
    <row r="27" spans="1:10" ht="12.75">
      <c r="A27" s="69" t="s">
        <v>208</v>
      </c>
      <c r="B27" s="152"/>
      <c r="C27" s="152"/>
      <c r="D27" s="152"/>
      <c r="E27" s="152"/>
      <c r="F27" s="152"/>
      <c r="G27" s="152"/>
      <c r="H27" s="233">
        <f t="shared" si="1"/>
        <v>0</v>
      </c>
      <c r="I27" s="71" t="e">
        <f t="shared" si="3"/>
        <v>#DIV/0!</v>
      </c>
      <c r="J27" s="152"/>
    </row>
    <row r="28" spans="1:10" ht="12.75">
      <c r="A28" s="69" t="s">
        <v>209</v>
      </c>
      <c r="B28" s="152"/>
      <c r="C28" s="152"/>
      <c r="D28" s="152"/>
      <c r="E28" s="152"/>
      <c r="F28" s="152"/>
      <c r="G28" s="152"/>
      <c r="H28" s="233">
        <f t="shared" si="1"/>
        <v>0</v>
      </c>
      <c r="I28" s="71" t="e">
        <f t="shared" si="3"/>
        <v>#DIV/0!</v>
      </c>
      <c r="J28" s="152"/>
    </row>
    <row r="29" spans="1:10" ht="15" customHeight="1">
      <c r="A29" s="19" t="s">
        <v>216</v>
      </c>
      <c r="B29" s="152"/>
      <c r="C29" s="152"/>
      <c r="D29" s="152"/>
      <c r="E29" s="152"/>
      <c r="F29" s="152"/>
      <c r="G29" s="152"/>
      <c r="H29" s="233"/>
      <c r="I29" s="71"/>
      <c r="J29" s="152"/>
    </row>
    <row r="30" spans="1:10" ht="12.75">
      <c r="A30" s="69" t="s">
        <v>208</v>
      </c>
      <c r="B30" s="152"/>
      <c r="C30" s="152"/>
      <c r="D30" s="152"/>
      <c r="E30" s="152"/>
      <c r="F30" s="152"/>
      <c r="G30" s="152"/>
      <c r="H30" s="233">
        <f t="shared" si="1"/>
        <v>0</v>
      </c>
      <c r="I30" s="71" t="e">
        <f t="shared" si="3"/>
        <v>#DIV/0!</v>
      </c>
      <c r="J30" s="152"/>
    </row>
    <row r="31" spans="1:10" ht="12.75">
      <c r="A31" s="69" t="s">
        <v>209</v>
      </c>
      <c r="B31" s="152"/>
      <c r="C31" s="152"/>
      <c r="D31" s="152"/>
      <c r="E31" s="152"/>
      <c r="F31" s="152"/>
      <c r="G31" s="152"/>
      <c r="H31" s="233">
        <f t="shared" si="1"/>
        <v>0</v>
      </c>
      <c r="I31" s="71" t="e">
        <f t="shared" si="3"/>
        <v>#DIV/0!</v>
      </c>
      <c r="J31" s="152"/>
    </row>
    <row r="32" spans="1:10" ht="12.75">
      <c r="A32" s="19" t="s">
        <v>217</v>
      </c>
      <c r="B32" s="152"/>
      <c r="C32" s="152"/>
      <c r="D32" s="152"/>
      <c r="E32" s="152"/>
      <c r="F32" s="152"/>
      <c r="G32" s="152"/>
      <c r="H32" s="233"/>
      <c r="I32" s="71"/>
      <c r="J32" s="152"/>
    </row>
    <row r="33" spans="1:10" ht="12.75">
      <c r="A33" s="69" t="s">
        <v>208</v>
      </c>
      <c r="B33" s="152"/>
      <c r="C33" s="152"/>
      <c r="D33" s="152"/>
      <c r="E33" s="152"/>
      <c r="F33" s="152"/>
      <c r="G33" s="152"/>
      <c r="H33" s="233">
        <f t="shared" si="1"/>
        <v>0</v>
      </c>
      <c r="I33" s="71" t="e">
        <f t="shared" si="3"/>
        <v>#DIV/0!</v>
      </c>
      <c r="J33" s="152"/>
    </row>
    <row r="34" spans="1:10" ht="12.75">
      <c r="A34" s="69" t="s">
        <v>218</v>
      </c>
      <c r="B34" s="152"/>
      <c r="C34" s="152"/>
      <c r="D34" s="152"/>
      <c r="E34" s="152"/>
      <c r="F34" s="152"/>
      <c r="G34" s="152"/>
      <c r="H34" s="233">
        <f t="shared" si="1"/>
        <v>0</v>
      </c>
      <c r="I34" s="71" t="e">
        <f t="shared" si="3"/>
        <v>#DIV/0!</v>
      </c>
      <c r="J34" s="152"/>
    </row>
    <row r="35" spans="1:17" s="296" customFormat="1" ht="12.75">
      <c r="A35" s="70" t="s">
        <v>219</v>
      </c>
      <c r="B35" s="74">
        <f aca="true" t="shared" si="4" ref="B35:G35">B33+B34+B31+B30+B28+B27+B25+B24</f>
        <v>0</v>
      </c>
      <c r="C35" s="74">
        <f t="shared" si="4"/>
        <v>0</v>
      </c>
      <c r="D35" s="74">
        <f t="shared" si="4"/>
        <v>0</v>
      </c>
      <c r="E35" s="74">
        <f t="shared" si="4"/>
        <v>0</v>
      </c>
      <c r="F35" s="74">
        <f t="shared" si="4"/>
        <v>0</v>
      </c>
      <c r="G35" s="74">
        <f t="shared" si="4"/>
        <v>0</v>
      </c>
      <c r="H35" s="74">
        <f>G35+F35+E35+D35+C35</f>
        <v>0</v>
      </c>
      <c r="I35" s="75" t="e">
        <f>H35/B35</f>
        <v>#DIV/0!</v>
      </c>
      <c r="J35" s="74">
        <f>J33+J34+J31+J30+J28+J27+J25+J24</f>
        <v>0</v>
      </c>
      <c r="K35" s="42"/>
      <c r="L35" s="42"/>
      <c r="M35" s="42"/>
      <c r="N35" s="42"/>
      <c r="O35" s="42"/>
      <c r="P35" s="42"/>
      <c r="Q35" s="42"/>
    </row>
    <row r="36" spans="1:17" s="43" customFormat="1" ht="33">
      <c r="A36" s="72" t="s">
        <v>220</v>
      </c>
      <c r="B36" s="73">
        <f aca="true" t="shared" si="5" ref="B36:H36">B17+B21+B35</f>
        <v>45</v>
      </c>
      <c r="C36" s="73">
        <f t="shared" si="5"/>
        <v>6</v>
      </c>
      <c r="D36" s="73">
        <f t="shared" si="5"/>
        <v>12</v>
      </c>
      <c r="E36" s="73">
        <f t="shared" si="5"/>
        <v>5</v>
      </c>
      <c r="F36" s="73">
        <f t="shared" si="5"/>
        <v>8</v>
      </c>
      <c r="G36" s="73">
        <f t="shared" si="5"/>
        <v>7</v>
      </c>
      <c r="H36" s="73">
        <f t="shared" si="5"/>
        <v>38</v>
      </c>
      <c r="I36" s="73">
        <f>H36/B36</f>
        <v>0.8444444444444444</v>
      </c>
      <c r="J36" s="73">
        <f>J17+J21+J35</f>
        <v>5</v>
      </c>
      <c r="K36" s="60"/>
      <c r="L36" s="60"/>
      <c r="M36" s="60"/>
      <c r="N36" s="60"/>
      <c r="O36" s="60"/>
      <c r="P36" s="60"/>
      <c r="Q36" s="60"/>
    </row>
    <row r="37" spans="1:10" ht="12.75">
      <c r="A37" s="836" t="s">
        <v>221</v>
      </c>
      <c r="B37" s="836"/>
      <c r="C37" s="836"/>
      <c r="D37" s="836"/>
      <c r="E37" s="836"/>
      <c r="F37" s="836"/>
      <c r="G37" s="836"/>
      <c r="H37" s="836"/>
      <c r="I37" s="836"/>
      <c r="J37" s="836"/>
    </row>
    <row r="38" spans="1:10" ht="12.75">
      <c r="A38" s="69" t="s">
        <v>222</v>
      </c>
      <c r="B38" s="152"/>
      <c r="C38" s="152"/>
      <c r="D38" s="152"/>
      <c r="E38" s="152"/>
      <c r="F38" s="152"/>
      <c r="G38" s="152"/>
      <c r="H38" s="233">
        <f>G38+F38+E38+D38+C38</f>
        <v>0</v>
      </c>
      <c r="I38" s="71" t="e">
        <f>H38/B38</f>
        <v>#DIV/0!</v>
      </c>
      <c r="J38" s="152"/>
    </row>
    <row r="39" spans="1:10" ht="12.75">
      <c r="A39" s="69" t="s">
        <v>223</v>
      </c>
      <c r="B39" s="152"/>
      <c r="C39" s="152"/>
      <c r="D39" s="152"/>
      <c r="E39" s="152"/>
      <c r="F39" s="152"/>
      <c r="G39" s="152"/>
      <c r="H39" s="233">
        <f>G39+F39+E39+D39+C39</f>
        <v>0</v>
      </c>
      <c r="I39" s="71" t="e">
        <f>H39/B39</f>
        <v>#DIV/0!</v>
      </c>
      <c r="J39" s="152"/>
    </row>
    <row r="40" spans="1:17" s="296" customFormat="1" ht="12.75">
      <c r="A40" s="70" t="s">
        <v>224</v>
      </c>
      <c r="B40" s="74">
        <f aca="true" t="shared" si="6" ref="B40:G40">B38+B39</f>
        <v>0</v>
      </c>
      <c r="C40" s="74">
        <f t="shared" si="6"/>
        <v>0</v>
      </c>
      <c r="D40" s="74">
        <f t="shared" si="6"/>
        <v>0</v>
      </c>
      <c r="E40" s="74">
        <f t="shared" si="6"/>
        <v>0</v>
      </c>
      <c r="F40" s="74">
        <f t="shared" si="6"/>
        <v>0</v>
      </c>
      <c r="G40" s="74">
        <f t="shared" si="6"/>
        <v>0</v>
      </c>
      <c r="H40" s="74">
        <f>G40+F40+E40+D40+C40</f>
        <v>0</v>
      </c>
      <c r="I40" s="75" t="e">
        <f>H40/B40</f>
        <v>#DIV/0!</v>
      </c>
      <c r="J40" s="74">
        <f>J38+J39</f>
        <v>0</v>
      </c>
      <c r="K40" s="42"/>
      <c r="L40" s="42"/>
      <c r="M40" s="42"/>
      <c r="N40" s="42"/>
      <c r="O40" s="42"/>
      <c r="P40" s="42"/>
      <c r="Q40" s="42"/>
    </row>
    <row r="41" spans="1:10" ht="12.75">
      <c r="A41" s="283"/>
      <c r="B41" s="67"/>
      <c r="C41" s="67"/>
      <c r="D41" s="67"/>
      <c r="E41" s="67"/>
      <c r="F41" s="67"/>
      <c r="G41" s="67"/>
      <c r="H41" s="67"/>
      <c r="I41" s="67"/>
      <c r="J41" s="67"/>
    </row>
    <row r="42" spans="1:17" s="630" customFormat="1" ht="16.5">
      <c r="A42" s="628" t="s">
        <v>530</v>
      </c>
      <c r="B42" s="481"/>
      <c r="C42" s="481"/>
      <c r="D42" s="481"/>
      <c r="E42" s="481"/>
      <c r="F42" s="481"/>
      <c r="G42" s="481"/>
      <c r="H42" s="481"/>
      <c r="I42" s="481"/>
      <c r="J42" s="481"/>
      <c r="K42" s="629"/>
      <c r="L42" s="629"/>
      <c r="M42" s="629"/>
      <c r="N42" s="629"/>
      <c r="O42" s="629"/>
      <c r="P42" s="629"/>
      <c r="Q42" s="629"/>
    </row>
    <row r="43" spans="1:17" s="630" customFormat="1" ht="16.5">
      <c r="A43" s="838" t="s">
        <v>225</v>
      </c>
      <c r="B43" s="838"/>
      <c r="C43" s="838"/>
      <c r="D43" s="838"/>
      <c r="E43" s="838"/>
      <c r="F43" s="838"/>
      <c r="G43" s="838"/>
      <c r="H43" s="838"/>
      <c r="I43" s="838"/>
      <c r="J43" s="838"/>
      <c r="K43" s="629"/>
      <c r="L43" s="629"/>
      <c r="M43" s="629"/>
      <c r="N43" s="629"/>
      <c r="O43" s="629"/>
      <c r="P43" s="629"/>
      <c r="Q43" s="629"/>
    </row>
    <row r="44" spans="1:17" s="630" customFormat="1" ht="72.75" customHeight="1">
      <c r="A44" s="838" t="s">
        <v>549</v>
      </c>
      <c r="B44" s="838"/>
      <c r="C44" s="838"/>
      <c r="D44" s="838"/>
      <c r="E44" s="838"/>
      <c r="F44" s="838"/>
      <c r="G44" s="838"/>
      <c r="H44" s="838"/>
      <c r="I44" s="838"/>
      <c r="J44" s="838"/>
      <c r="K44" s="629"/>
      <c r="L44" s="629"/>
      <c r="M44" s="629"/>
      <c r="N44" s="629"/>
      <c r="O44" s="629"/>
      <c r="P44" s="629"/>
      <c r="Q44" s="629"/>
    </row>
    <row r="45" spans="1:17" s="630" customFormat="1" ht="37.5" customHeight="1">
      <c r="A45" s="838" t="s">
        <v>226</v>
      </c>
      <c r="B45" s="838"/>
      <c r="C45" s="838"/>
      <c r="D45" s="838"/>
      <c r="E45" s="838"/>
      <c r="F45" s="838"/>
      <c r="G45" s="838"/>
      <c r="H45" s="838"/>
      <c r="I45" s="838"/>
      <c r="J45" s="838"/>
      <c r="K45" s="629"/>
      <c r="L45" s="629"/>
      <c r="M45" s="629"/>
      <c r="N45" s="629"/>
      <c r="O45" s="629"/>
      <c r="P45" s="629"/>
      <c r="Q45" s="629"/>
    </row>
    <row r="46" spans="1:17" s="630" customFormat="1" ht="16.5">
      <c r="A46" s="838" t="s">
        <v>227</v>
      </c>
      <c r="B46" s="838"/>
      <c r="C46" s="838"/>
      <c r="D46" s="838"/>
      <c r="E46" s="838"/>
      <c r="F46" s="838"/>
      <c r="G46" s="838"/>
      <c r="H46" s="838"/>
      <c r="I46" s="838"/>
      <c r="J46" s="838"/>
      <c r="K46" s="629"/>
      <c r="L46" s="629"/>
      <c r="M46" s="629"/>
      <c r="N46" s="629"/>
      <c r="O46" s="629"/>
      <c r="P46" s="629"/>
      <c r="Q46" s="629"/>
    </row>
    <row r="47" spans="1:17" s="630" customFormat="1" ht="16.5">
      <c r="A47" s="838" t="s">
        <v>228</v>
      </c>
      <c r="B47" s="838"/>
      <c r="C47" s="838"/>
      <c r="D47" s="838"/>
      <c r="E47" s="838"/>
      <c r="F47" s="838"/>
      <c r="G47" s="838"/>
      <c r="H47" s="838"/>
      <c r="I47" s="838"/>
      <c r="J47" s="838"/>
      <c r="K47" s="629"/>
      <c r="L47" s="629"/>
      <c r="M47" s="629"/>
      <c r="N47" s="629"/>
      <c r="O47" s="629"/>
      <c r="P47" s="629"/>
      <c r="Q47" s="629"/>
    </row>
    <row r="48" spans="1:17" s="630" customFormat="1" ht="16.5">
      <c r="A48" s="838" t="s">
        <v>229</v>
      </c>
      <c r="B48" s="838"/>
      <c r="C48" s="838"/>
      <c r="D48" s="838"/>
      <c r="E48" s="838"/>
      <c r="F48" s="838"/>
      <c r="G48" s="838"/>
      <c r="H48" s="838"/>
      <c r="I48" s="838"/>
      <c r="J48" s="838"/>
      <c r="K48" s="629"/>
      <c r="L48" s="629"/>
      <c r="M48" s="629"/>
      <c r="N48" s="629"/>
      <c r="O48" s="629"/>
      <c r="P48" s="629"/>
      <c r="Q48" s="629"/>
    </row>
    <row r="49" ht="12.75">
      <c r="A49" s="13"/>
    </row>
    <row r="50" spans="1:8" ht="60.75" customHeight="1">
      <c r="A50" s="700" t="s">
        <v>441</v>
      </c>
      <c r="B50" s="700"/>
      <c r="C50" s="700"/>
      <c r="D50" s="700"/>
      <c r="E50" s="700"/>
      <c r="F50" s="700"/>
      <c r="G50" s="700"/>
      <c r="H50" s="700"/>
    </row>
  </sheetData>
  <sheetProtection/>
  <mergeCells count="27">
    <mergeCell ref="A1:J1"/>
    <mergeCell ref="A2:J2"/>
    <mergeCell ref="A48:J48"/>
    <mergeCell ref="A6:J6"/>
    <mergeCell ref="A7:H7"/>
    <mergeCell ref="A43:J43"/>
    <mergeCell ref="A44:J44"/>
    <mergeCell ref="A45:J45"/>
    <mergeCell ref="A46:J46"/>
    <mergeCell ref="A47:J47"/>
    <mergeCell ref="A14:J14"/>
    <mergeCell ref="A18:J18"/>
    <mergeCell ref="A22:J22"/>
    <mergeCell ref="A37:J37"/>
    <mergeCell ref="A50:H50"/>
    <mergeCell ref="A8:H8"/>
    <mergeCell ref="J11:J12"/>
    <mergeCell ref="A5:J5"/>
    <mergeCell ref="A10:A12"/>
    <mergeCell ref="B10:B12"/>
    <mergeCell ref="C10:J10"/>
    <mergeCell ref="C11:C12"/>
    <mergeCell ref="D11:D12"/>
    <mergeCell ref="E11:E12"/>
    <mergeCell ref="F11:F12"/>
    <mergeCell ref="G11:G12"/>
    <mergeCell ref="H11:I11"/>
  </mergeCells>
  <printOptions/>
  <pageMargins left="0.5905511811023623" right="0.3937007874015748" top="0.3937007874015748" bottom="0.3937007874015748" header="0" footer="0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3.8515625" style="7" customWidth="1"/>
    <col min="2" max="2" width="27.28125" style="7" customWidth="1"/>
    <col min="3" max="3" width="4.7109375" style="7" customWidth="1"/>
    <col min="4" max="4" width="6.7109375" style="7" customWidth="1"/>
    <col min="5" max="8" width="3.28125" style="7" customWidth="1"/>
    <col min="9" max="9" width="6.7109375" style="7" customWidth="1"/>
    <col min="10" max="10" width="11.8515625" style="7" customWidth="1"/>
    <col min="11" max="11" width="14.140625" style="7" customWidth="1"/>
    <col min="12" max="12" width="9.00390625" style="7" customWidth="1"/>
    <col min="13" max="13" width="7.7109375" style="7" customWidth="1"/>
    <col min="14" max="14" width="10.57421875" style="7" customWidth="1"/>
    <col min="15" max="15" width="7.8515625" style="67" customWidth="1"/>
    <col min="16" max="16" width="10.57421875" style="7" customWidth="1"/>
    <col min="17" max="20" width="9.140625" style="7" customWidth="1"/>
    <col min="21" max="16384" width="9.140625" style="103" customWidth="1"/>
  </cols>
  <sheetData>
    <row r="1" spans="1:16" ht="22.5" customHeight="1">
      <c r="A1" s="712" t="s">
        <v>345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316"/>
      <c r="P1" s="316"/>
    </row>
    <row r="2" spans="1:16" ht="26.25" customHeight="1">
      <c r="A2" s="839" t="s">
        <v>339</v>
      </c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315"/>
      <c r="P2" s="315"/>
    </row>
    <row r="3" spans="1:16" ht="12.75">
      <c r="A3" s="141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317"/>
      <c r="P3" s="110"/>
    </row>
    <row r="4" spans="1:16" ht="83.25" customHeight="1">
      <c r="A4" s="715" t="s">
        <v>13</v>
      </c>
      <c r="B4" s="715" t="s">
        <v>29</v>
      </c>
      <c r="C4" s="727" t="s">
        <v>340</v>
      </c>
      <c r="D4" s="727" t="s">
        <v>382</v>
      </c>
      <c r="E4" s="715" t="s">
        <v>349</v>
      </c>
      <c r="F4" s="715"/>
      <c r="G4" s="715"/>
      <c r="H4" s="715"/>
      <c r="I4" s="727" t="s">
        <v>397</v>
      </c>
      <c r="J4" s="715" t="s">
        <v>344</v>
      </c>
      <c r="K4" s="715"/>
      <c r="L4" s="715"/>
      <c r="M4" s="840" t="s">
        <v>396</v>
      </c>
      <c r="N4" s="841"/>
      <c r="O4" s="318"/>
      <c r="P4" s="2"/>
    </row>
    <row r="5" spans="1:14" ht="93.75" customHeight="1">
      <c r="A5" s="715"/>
      <c r="B5" s="715"/>
      <c r="C5" s="727"/>
      <c r="D5" s="727"/>
      <c r="E5" s="349">
        <v>1</v>
      </c>
      <c r="F5" s="349">
        <v>2</v>
      </c>
      <c r="G5" s="349">
        <v>3</v>
      </c>
      <c r="H5" s="349">
        <v>4</v>
      </c>
      <c r="I5" s="727"/>
      <c r="J5" s="229" t="s">
        <v>341</v>
      </c>
      <c r="K5" s="229" t="s">
        <v>342</v>
      </c>
      <c r="L5" s="229" t="s">
        <v>343</v>
      </c>
      <c r="M5" s="356" t="s">
        <v>534</v>
      </c>
      <c r="N5" s="356" t="s">
        <v>535</v>
      </c>
    </row>
    <row r="6" spans="1:14" ht="12.75">
      <c r="A6" s="114">
        <v>1</v>
      </c>
      <c r="B6" s="146">
        <v>2</v>
      </c>
      <c r="C6" s="146">
        <v>3</v>
      </c>
      <c r="D6" s="146">
        <v>4</v>
      </c>
      <c r="E6" s="146">
        <v>5</v>
      </c>
      <c r="F6" s="146">
        <v>6</v>
      </c>
      <c r="G6" s="146">
        <v>7</v>
      </c>
      <c r="H6" s="146">
        <v>8</v>
      </c>
      <c r="I6" s="146">
        <v>9</v>
      </c>
      <c r="J6" s="146">
        <v>10</v>
      </c>
      <c r="K6" s="146">
        <v>11</v>
      </c>
      <c r="L6" s="146">
        <v>12</v>
      </c>
      <c r="M6" s="146">
        <v>13</v>
      </c>
      <c r="N6" s="146">
        <v>14</v>
      </c>
    </row>
    <row r="7" spans="1:14" ht="12.75">
      <c r="A7" s="47"/>
      <c r="B7" s="214" t="str">
        <f>1!B10</f>
        <v>Среднего общего образования</v>
      </c>
      <c r="C7" s="319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1:14" ht="25.5">
      <c r="A8" s="47"/>
      <c r="B8" s="214" t="str">
        <f>1!B11</f>
        <v>Среднего (полного)  общего образования</v>
      </c>
      <c r="C8" s="319">
        <f>E8+F8+G8+H8</f>
        <v>0</v>
      </c>
      <c r="D8" s="36"/>
      <c r="E8" s="104"/>
      <c r="F8" s="104"/>
      <c r="G8" s="104"/>
      <c r="H8" s="104"/>
      <c r="I8" s="36"/>
      <c r="J8" s="104"/>
      <c r="K8" s="104"/>
      <c r="L8" s="104"/>
      <c r="M8" s="104"/>
      <c r="N8" s="104"/>
    </row>
    <row r="9" spans="1:14" ht="12.75">
      <c r="A9" s="47"/>
      <c r="B9" s="214" t="str">
        <f>1!B12</f>
        <v>МОУ СОШ № 14</v>
      </c>
      <c r="C9" s="319">
        <v>4</v>
      </c>
      <c r="D9" s="36" t="s">
        <v>276</v>
      </c>
      <c r="E9" s="104"/>
      <c r="F9" s="104"/>
      <c r="G9" s="104">
        <v>4</v>
      </c>
      <c r="H9" s="104"/>
      <c r="I9" s="36" t="s">
        <v>276</v>
      </c>
      <c r="J9" s="104">
        <v>1</v>
      </c>
      <c r="K9" s="104">
        <v>1</v>
      </c>
      <c r="L9" s="104">
        <v>1</v>
      </c>
      <c r="M9" s="691">
        <v>20</v>
      </c>
      <c r="N9" s="691">
        <v>20</v>
      </c>
    </row>
    <row r="10" spans="1:14" ht="12.75">
      <c r="A10" s="47"/>
      <c r="B10" s="214">
        <f>1!B13</f>
        <v>0</v>
      </c>
      <c r="C10" s="319">
        <f aca="true" t="shared" si="0" ref="C10:C18">E10+F10+G10+H10</f>
        <v>0</v>
      </c>
      <c r="D10" s="36"/>
      <c r="E10" s="104"/>
      <c r="F10" s="104"/>
      <c r="G10" s="104"/>
      <c r="H10" s="104"/>
      <c r="I10" s="36"/>
      <c r="J10" s="104"/>
      <c r="K10" s="104"/>
      <c r="L10" s="104"/>
      <c r="M10" s="104"/>
      <c r="N10" s="104"/>
    </row>
    <row r="11" spans="1:14" ht="12.75">
      <c r="A11" s="47"/>
      <c r="B11" s="214" t="str">
        <f>1!B14</f>
        <v>Основного общего образования</v>
      </c>
      <c r="C11" s="319"/>
      <c r="D11" s="36"/>
      <c r="E11" s="104"/>
      <c r="F11" s="104"/>
      <c r="G11" s="104"/>
      <c r="H11" s="104"/>
      <c r="I11" s="36"/>
      <c r="J11" s="104"/>
      <c r="K11" s="104"/>
      <c r="L11" s="104"/>
      <c r="M11" s="104"/>
      <c r="N11" s="104"/>
    </row>
    <row r="12" spans="1:14" ht="12.75">
      <c r="A12" s="47"/>
      <c r="B12" s="214">
        <f>1!B15</f>
        <v>0</v>
      </c>
      <c r="C12" s="319">
        <f t="shared" si="0"/>
        <v>0</v>
      </c>
      <c r="D12" s="36"/>
      <c r="E12" s="104"/>
      <c r="F12" s="104"/>
      <c r="G12" s="104"/>
      <c r="H12" s="104"/>
      <c r="I12" s="36"/>
      <c r="J12" s="104"/>
      <c r="K12" s="104"/>
      <c r="L12" s="104"/>
      <c r="M12" s="104"/>
      <c r="N12" s="104"/>
    </row>
    <row r="13" spans="1:14" ht="12.75">
      <c r="A13" s="47"/>
      <c r="B13" s="214">
        <f>1!B16</f>
        <v>0</v>
      </c>
      <c r="C13" s="319">
        <f t="shared" si="0"/>
        <v>0</v>
      </c>
      <c r="D13" s="36"/>
      <c r="E13" s="104"/>
      <c r="F13" s="104"/>
      <c r="G13" s="104"/>
      <c r="H13" s="104"/>
      <c r="I13" s="36"/>
      <c r="J13" s="104"/>
      <c r="K13" s="104"/>
      <c r="L13" s="104"/>
      <c r="M13" s="104"/>
      <c r="N13" s="104"/>
    </row>
    <row r="14" spans="1:14" ht="12.75">
      <c r="A14" s="47"/>
      <c r="B14" s="214">
        <f>1!B17</f>
        <v>0</v>
      </c>
      <c r="C14" s="319">
        <f t="shared" si="0"/>
        <v>0</v>
      </c>
      <c r="D14" s="36"/>
      <c r="E14" s="104"/>
      <c r="F14" s="104"/>
      <c r="G14" s="104"/>
      <c r="H14" s="104"/>
      <c r="I14" s="36"/>
      <c r="J14" s="104"/>
      <c r="K14" s="104"/>
      <c r="L14" s="104"/>
      <c r="M14" s="104"/>
      <c r="N14" s="104"/>
    </row>
    <row r="15" spans="1:14" ht="12.75">
      <c r="A15" s="47"/>
      <c r="B15" s="214" t="str">
        <f>1!B18</f>
        <v>Начального общего образования</v>
      </c>
      <c r="C15" s="319"/>
      <c r="D15" s="36"/>
      <c r="E15" s="104"/>
      <c r="F15" s="104"/>
      <c r="G15" s="104"/>
      <c r="H15" s="104"/>
      <c r="I15" s="36"/>
      <c r="J15" s="104"/>
      <c r="K15" s="104"/>
      <c r="L15" s="104"/>
      <c r="M15" s="104"/>
      <c r="N15" s="104"/>
    </row>
    <row r="16" spans="1:14" ht="12.75">
      <c r="A16" s="47"/>
      <c r="B16" s="214">
        <f>1!B19</f>
        <v>0</v>
      </c>
      <c r="C16" s="319">
        <f t="shared" si="0"/>
        <v>0</v>
      </c>
      <c r="D16" s="36"/>
      <c r="E16" s="104"/>
      <c r="F16" s="104"/>
      <c r="G16" s="104"/>
      <c r="H16" s="104"/>
      <c r="I16" s="36"/>
      <c r="J16" s="104"/>
      <c r="K16" s="104"/>
      <c r="L16" s="104"/>
      <c r="M16" s="104"/>
      <c r="N16" s="104"/>
    </row>
    <row r="17" spans="1:14" ht="12.75">
      <c r="A17" s="47"/>
      <c r="B17" s="214">
        <f>1!B20</f>
        <v>0</v>
      </c>
      <c r="C17" s="319">
        <f t="shared" si="0"/>
        <v>0</v>
      </c>
      <c r="D17" s="36"/>
      <c r="E17" s="104"/>
      <c r="F17" s="104"/>
      <c r="G17" s="104"/>
      <c r="H17" s="104"/>
      <c r="I17" s="36"/>
      <c r="J17" s="104"/>
      <c r="K17" s="104"/>
      <c r="L17" s="104"/>
      <c r="M17" s="104"/>
      <c r="N17" s="104"/>
    </row>
    <row r="18" spans="1:14" ht="12.75">
      <c r="A18" s="47"/>
      <c r="B18" s="214">
        <f>1!B21</f>
        <v>0</v>
      </c>
      <c r="C18" s="319">
        <f t="shared" si="0"/>
        <v>0</v>
      </c>
      <c r="D18" s="36"/>
      <c r="E18" s="104"/>
      <c r="F18" s="104"/>
      <c r="G18" s="104"/>
      <c r="H18" s="104"/>
      <c r="I18" s="36"/>
      <c r="J18" s="104"/>
      <c r="K18" s="104"/>
      <c r="L18" s="104"/>
      <c r="M18" s="104"/>
      <c r="N18" s="104"/>
    </row>
    <row r="19" spans="1:14" ht="25.5">
      <c r="A19" s="253"/>
      <c r="B19" s="313" t="str">
        <f>1!B22</f>
        <v>ИТОГО в общеобразовательных  учреждениях:</v>
      </c>
      <c r="C19" s="319">
        <f>SUM(C8:C18)</f>
        <v>4</v>
      </c>
      <c r="D19" s="319"/>
      <c r="E19" s="319">
        <f>SUM(E8:E18)</f>
        <v>0</v>
      </c>
      <c r="F19" s="319">
        <f>SUM(F8:F18)</f>
        <v>0</v>
      </c>
      <c r="G19" s="319">
        <f>SUM(G8:G18)</f>
        <v>4</v>
      </c>
      <c r="H19" s="319">
        <f>SUM(H8:H18)</f>
        <v>0</v>
      </c>
      <c r="I19" s="319"/>
      <c r="J19" s="319">
        <f>SUM(J8:J18)</f>
        <v>1</v>
      </c>
      <c r="K19" s="319">
        <f>SUM(K8:K18)</f>
        <v>1</v>
      </c>
      <c r="L19" s="319">
        <f>SUM(L8:L18)</f>
        <v>1</v>
      </c>
      <c r="M19" s="319"/>
      <c r="N19" s="319">
        <f>SUM(N8:N18)</f>
        <v>20</v>
      </c>
    </row>
    <row r="20" spans="1:14" ht="38.25">
      <c r="A20" s="254"/>
      <c r="B20" s="214" t="str">
        <f>1!B23</f>
        <v>Вечерние (сменные) общеобразовательные учреждения</v>
      </c>
      <c r="C20" s="319"/>
      <c r="D20" s="104"/>
      <c r="E20" s="104"/>
      <c r="F20" s="104"/>
      <c r="G20" s="104"/>
      <c r="H20" s="104"/>
      <c r="I20" s="36"/>
      <c r="J20" s="104"/>
      <c r="K20" s="104"/>
      <c r="L20" s="104"/>
      <c r="M20" s="104"/>
      <c r="N20" s="104"/>
    </row>
    <row r="21" spans="1:14" ht="12.75">
      <c r="A21" s="254"/>
      <c r="B21" s="214">
        <f>1!B24</f>
        <v>0</v>
      </c>
      <c r="C21" s="319">
        <f>E21+F21+G21+H21</f>
        <v>0</v>
      </c>
      <c r="D21" s="36"/>
      <c r="E21" s="104"/>
      <c r="F21" s="104"/>
      <c r="G21" s="104"/>
      <c r="H21" s="104"/>
      <c r="I21" s="36"/>
      <c r="J21" s="104"/>
      <c r="K21" s="104"/>
      <c r="L21" s="104"/>
      <c r="M21" s="104"/>
      <c r="N21" s="104"/>
    </row>
    <row r="22" spans="1:14" ht="12.75">
      <c r="A22" s="255"/>
      <c r="B22" s="214">
        <f>1!B25</f>
        <v>0</v>
      </c>
      <c r="C22" s="319">
        <f>E22+F22+G22+H22</f>
        <v>0</v>
      </c>
      <c r="D22" s="36"/>
      <c r="E22" s="104"/>
      <c r="F22" s="104"/>
      <c r="G22" s="104"/>
      <c r="H22" s="104"/>
      <c r="I22" s="36"/>
      <c r="J22" s="104"/>
      <c r="K22" s="104"/>
      <c r="L22" s="104"/>
      <c r="M22" s="104"/>
      <c r="N22" s="104"/>
    </row>
    <row r="23" spans="1:14" ht="12.75">
      <c r="A23" s="255"/>
      <c r="B23" s="214">
        <f>1!B26</f>
        <v>0</v>
      </c>
      <c r="C23" s="319">
        <f>E23+F23+G23+H23</f>
        <v>0</v>
      </c>
      <c r="D23" s="36"/>
      <c r="E23" s="104"/>
      <c r="F23" s="104"/>
      <c r="G23" s="104"/>
      <c r="H23" s="104"/>
      <c r="I23" s="36"/>
      <c r="J23" s="104"/>
      <c r="K23" s="104"/>
      <c r="L23" s="104"/>
      <c r="M23" s="104"/>
      <c r="N23" s="104"/>
    </row>
    <row r="24" spans="1:14" ht="38.25">
      <c r="A24" s="314"/>
      <c r="B24" s="313" t="str">
        <f>1!B27</f>
        <v>ИТОГО в вечерних (сменных) общеобразовательных учреждениях:</v>
      </c>
      <c r="C24" s="319">
        <f>SUM(C21:C23)</f>
        <v>0</v>
      </c>
      <c r="D24" s="319"/>
      <c r="E24" s="319">
        <f>SUM(E21:E23)</f>
        <v>0</v>
      </c>
      <c r="F24" s="319">
        <f>SUM(F21:F23)</f>
        <v>0</v>
      </c>
      <c r="G24" s="319">
        <f>SUM(G21:G23)</f>
        <v>0</v>
      </c>
      <c r="H24" s="319">
        <f>SUM(H21:H23)</f>
        <v>0</v>
      </c>
      <c r="I24" s="319"/>
      <c r="J24" s="319">
        <f>SUM(J21:J23)</f>
        <v>0</v>
      </c>
      <c r="K24" s="319">
        <f>SUM(K21:K23)</f>
        <v>0</v>
      </c>
      <c r="L24" s="319">
        <f>SUM(L21:L23)</f>
        <v>0</v>
      </c>
      <c r="M24" s="319"/>
      <c r="N24" s="319">
        <f>SUM(N21:N23)</f>
        <v>0</v>
      </c>
    </row>
    <row r="25" spans="1:20" s="323" customFormat="1" ht="15.75">
      <c r="A25" s="320"/>
      <c r="B25" s="321" t="str">
        <f>1!B28</f>
        <v>ВСЕГО:</v>
      </c>
      <c r="C25" s="322">
        <f>C24+C19</f>
        <v>4</v>
      </c>
      <c r="D25" s="322"/>
      <c r="E25" s="322">
        <f>E24+E19</f>
        <v>0</v>
      </c>
      <c r="F25" s="322">
        <f>F24+F19</f>
        <v>0</v>
      </c>
      <c r="G25" s="322">
        <f>G24+G19</f>
        <v>4</v>
      </c>
      <c r="H25" s="322">
        <f>H24+H19</f>
        <v>0</v>
      </c>
      <c r="I25" s="322"/>
      <c r="J25" s="322">
        <f>J24+J19</f>
        <v>1</v>
      </c>
      <c r="K25" s="322">
        <f>K24+K19</f>
        <v>1</v>
      </c>
      <c r="L25" s="322">
        <f>L24+L19</f>
        <v>1</v>
      </c>
      <c r="M25" s="322"/>
      <c r="N25" s="322">
        <f>N24+N19</f>
        <v>20</v>
      </c>
      <c r="O25" s="273"/>
      <c r="P25" s="64"/>
      <c r="Q25" s="64"/>
      <c r="R25" s="64"/>
      <c r="S25" s="64"/>
      <c r="T25" s="64"/>
    </row>
    <row r="27" spans="2:4" ht="16.5">
      <c r="B27" s="325" t="s">
        <v>375</v>
      </c>
      <c r="C27" s="326" t="s">
        <v>351</v>
      </c>
      <c r="D27" s="326" t="s">
        <v>352</v>
      </c>
    </row>
    <row r="28" spans="2:4" ht="12.75">
      <c r="B28" s="324" t="s">
        <v>346</v>
      </c>
      <c r="C28" s="150">
        <f>COUNTIF(D8:D18,"да")</f>
        <v>1</v>
      </c>
      <c r="D28" s="150">
        <f>COUNTIF(D21:D23,"да")</f>
        <v>0</v>
      </c>
    </row>
    <row r="29" spans="2:4" ht="12.75">
      <c r="B29" s="324" t="s">
        <v>347</v>
      </c>
      <c r="C29" s="150">
        <f>COUNTIF(D8:D18,"нет")</f>
        <v>0</v>
      </c>
      <c r="D29" s="150">
        <f>COUNTIF(D21:D23,"нет")</f>
        <v>0</v>
      </c>
    </row>
    <row r="30" ht="16.5">
      <c r="B30" s="325" t="s">
        <v>348</v>
      </c>
    </row>
    <row r="31" spans="2:4" ht="12.75">
      <c r="B31" s="324" t="s">
        <v>346</v>
      </c>
      <c r="C31" s="150">
        <f>COUNTIF(I8:I18,"да")</f>
        <v>1</v>
      </c>
      <c r="D31" s="150">
        <f>COUNTIF(I21:I23,"да")</f>
        <v>0</v>
      </c>
    </row>
    <row r="32" spans="2:4" ht="12.75">
      <c r="B32" s="324" t="s">
        <v>347</v>
      </c>
      <c r="C32" s="150">
        <f>COUNTIF(I8:I18,"нет")</f>
        <v>0</v>
      </c>
      <c r="D32" s="150">
        <f>COUNTIF(I21:I23,"нет")</f>
        <v>0</v>
      </c>
    </row>
    <row r="34" ht="30.75" customHeight="1"/>
    <row r="35" spans="1:20" s="630" customFormat="1" ht="16.5">
      <c r="A35" s="629"/>
      <c r="B35" s="631" t="s">
        <v>529</v>
      </c>
      <c r="C35" s="629"/>
      <c r="D35" s="629"/>
      <c r="E35" s="629"/>
      <c r="F35" s="629"/>
      <c r="G35" s="629"/>
      <c r="H35" s="629"/>
      <c r="I35" s="629"/>
      <c r="J35" s="629"/>
      <c r="K35" s="629"/>
      <c r="L35" s="629"/>
      <c r="M35" s="629"/>
      <c r="N35" s="629"/>
      <c r="O35" s="624"/>
      <c r="P35" s="629"/>
      <c r="Q35" s="629"/>
      <c r="R35" s="629"/>
      <c r="S35" s="629"/>
      <c r="T35" s="629"/>
    </row>
    <row r="36" spans="1:20" s="630" customFormat="1" ht="36.75" customHeight="1">
      <c r="A36" s="629"/>
      <c r="B36" s="728" t="s">
        <v>350</v>
      </c>
      <c r="C36" s="728"/>
      <c r="D36" s="728"/>
      <c r="E36" s="728"/>
      <c r="F36" s="728"/>
      <c r="G36" s="728"/>
      <c r="H36" s="728"/>
      <c r="I36" s="728"/>
      <c r="J36" s="728"/>
      <c r="K36" s="728"/>
      <c r="L36" s="728"/>
      <c r="M36" s="569"/>
      <c r="N36" s="629"/>
      <c r="O36" s="624"/>
      <c r="P36" s="629"/>
      <c r="Q36" s="629"/>
      <c r="R36" s="629"/>
      <c r="S36" s="629"/>
      <c r="T36" s="629"/>
    </row>
    <row r="38" spans="1:14" ht="51.75" customHeight="1">
      <c r="A38" s="700" t="s">
        <v>441</v>
      </c>
      <c r="B38" s="700"/>
      <c r="C38" s="700"/>
      <c r="D38" s="700"/>
      <c r="E38" s="700"/>
      <c r="F38" s="700"/>
      <c r="G38" s="700"/>
      <c r="H38" s="700"/>
      <c r="I38" s="700"/>
      <c r="J38" s="700"/>
      <c r="K38" s="700"/>
      <c r="L38" s="700"/>
      <c r="M38" s="700"/>
      <c r="N38" s="700"/>
    </row>
  </sheetData>
  <sheetProtection/>
  <mergeCells count="12">
    <mergeCell ref="C4:C5"/>
    <mergeCell ref="M4:N4"/>
    <mergeCell ref="B36:L36"/>
    <mergeCell ref="A38:N38"/>
    <mergeCell ref="E4:H4"/>
    <mergeCell ref="A2:N2"/>
    <mergeCell ref="A1:N1"/>
    <mergeCell ref="J4:L4"/>
    <mergeCell ref="D4:D5"/>
    <mergeCell ref="I4:I5"/>
    <mergeCell ref="A4:A5"/>
    <mergeCell ref="B4:B5"/>
  </mergeCells>
  <dataValidations count="1">
    <dataValidation type="list" allowBlank="1" showInputMessage="1" showErrorMessage="1" sqref="I20:I23 D21:D23 I8:I18 D8:D18">
      <formula1>"да, нет"</formula1>
    </dataValidation>
  </dataValidations>
  <printOptions/>
  <pageMargins left="0.5905511811023623" right="0.3937007874015748" top="0.3937007874015748" bottom="0.3937007874015748" header="0" footer="0"/>
  <pageSetup horizontalDpi="600" verticalDpi="600" orientation="portrait" paperSize="9" scale="80" r:id="rId1"/>
  <colBreaks count="1" manualBreakCount="1">
    <brk id="14" max="3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H12" sqref="H12"/>
    </sheetView>
  </sheetViews>
  <sheetFormatPr defaultColWidth="8.8515625" defaultRowHeight="15"/>
  <cols>
    <col min="1" max="1" width="5.421875" style="7" customWidth="1"/>
    <col min="2" max="2" width="22.7109375" style="7" customWidth="1"/>
    <col min="3" max="3" width="13.28125" style="230" customWidth="1"/>
    <col min="4" max="4" width="14.28125" style="230" customWidth="1"/>
    <col min="5" max="5" width="9.28125" style="230" customWidth="1"/>
    <col min="6" max="6" width="10.28125" style="7" customWidth="1"/>
    <col min="7" max="7" width="8.8515625" style="7" customWidth="1"/>
    <col min="8" max="8" width="12.00390625" style="7" customWidth="1"/>
    <col min="9" max="9" width="19.57421875" style="7" customWidth="1"/>
    <col min="10" max="10" width="14.28125" style="7" customWidth="1"/>
    <col min="11" max="11" width="4.421875" style="7" customWidth="1"/>
    <col min="12" max="12" width="2.7109375" style="7" customWidth="1"/>
    <col min="13" max="13" width="3.140625" style="629" customWidth="1"/>
    <col min="14" max="16" width="8.8515625" style="629" customWidth="1"/>
    <col min="17" max="17" width="8.8515625" style="632" customWidth="1"/>
    <col min="18" max="18" width="8.8515625" style="629" customWidth="1"/>
    <col min="19" max="16384" width="8.8515625" style="7" customWidth="1"/>
  </cols>
  <sheetData>
    <row r="1" spans="1:18" s="2" customFormat="1" ht="29.25" customHeight="1">
      <c r="A1" s="842" t="s">
        <v>404</v>
      </c>
      <c r="B1" s="842"/>
      <c r="C1" s="842"/>
      <c r="D1" s="842"/>
      <c r="E1" s="842"/>
      <c r="F1" s="842"/>
      <c r="G1" s="842"/>
      <c r="H1" s="842"/>
      <c r="I1" s="842"/>
      <c r="J1" s="842"/>
      <c r="K1" s="315"/>
      <c r="L1" s="315"/>
      <c r="M1" s="635"/>
      <c r="N1" s="635"/>
      <c r="O1" s="636"/>
      <c r="P1" s="636"/>
      <c r="Q1" s="637"/>
      <c r="R1" s="636"/>
    </row>
    <row r="4" spans="1:10" ht="30" customHeight="1">
      <c r="A4" s="715" t="s">
        <v>13</v>
      </c>
      <c r="B4" s="715" t="s">
        <v>29</v>
      </c>
      <c r="C4" s="827" t="s">
        <v>533</v>
      </c>
      <c r="D4" s="827"/>
      <c r="E4" s="827"/>
      <c r="F4" s="827"/>
      <c r="G4" s="827" t="s">
        <v>407</v>
      </c>
      <c r="H4" s="827" t="s">
        <v>408</v>
      </c>
      <c r="I4" s="827" t="s">
        <v>413</v>
      </c>
      <c r="J4" s="827"/>
    </row>
    <row r="5" spans="1:10" ht="84" customHeight="1">
      <c r="A5" s="715"/>
      <c r="B5" s="715"/>
      <c r="C5" s="404" t="s">
        <v>547</v>
      </c>
      <c r="D5" s="404" t="s">
        <v>412</v>
      </c>
      <c r="E5" s="404" t="s">
        <v>406</v>
      </c>
      <c r="F5" s="404" t="s">
        <v>405</v>
      </c>
      <c r="G5" s="827"/>
      <c r="H5" s="827"/>
      <c r="I5" s="404" t="s">
        <v>409</v>
      </c>
      <c r="J5" s="404" t="s">
        <v>411</v>
      </c>
    </row>
    <row r="6" spans="1:10" ht="16.5">
      <c r="A6" s="114">
        <v>1</v>
      </c>
      <c r="B6" s="146">
        <v>2</v>
      </c>
      <c r="C6" s="146">
        <v>3</v>
      </c>
      <c r="D6" s="146">
        <v>4</v>
      </c>
      <c r="E6" s="146">
        <v>5</v>
      </c>
      <c r="F6" s="146">
        <v>6</v>
      </c>
      <c r="G6" s="146">
        <v>7</v>
      </c>
      <c r="H6" s="146">
        <v>8</v>
      </c>
      <c r="I6" s="146">
        <v>9</v>
      </c>
      <c r="J6" s="146">
        <v>10</v>
      </c>
    </row>
    <row r="7" spans="1:10" ht="25.5">
      <c r="A7" s="47"/>
      <c r="B7" s="214" t="str">
        <f>1!B10</f>
        <v>Среднего общего образования</v>
      </c>
      <c r="C7" s="413"/>
      <c r="D7" s="413"/>
      <c r="E7" s="413"/>
      <c r="F7" s="414"/>
      <c r="G7" s="414"/>
      <c r="H7" s="414"/>
      <c r="I7" s="414"/>
      <c r="J7" s="414"/>
    </row>
    <row r="8" spans="1:17" ht="25.5">
      <c r="A8" s="47"/>
      <c r="B8" s="214" t="str">
        <f>1!B11</f>
        <v>Среднего (полного)  общего образования</v>
      </c>
      <c r="C8" s="36"/>
      <c r="D8" s="36"/>
      <c r="E8" s="36"/>
      <c r="F8" s="414"/>
      <c r="G8" s="414"/>
      <c r="H8" s="414"/>
      <c r="I8" s="414"/>
      <c r="J8" s="414"/>
      <c r="N8" s="638">
        <f>IF(C8="да",1,0)</f>
        <v>0</v>
      </c>
      <c r="O8" s="638">
        <f>IF(D8="да",1,0)</f>
        <v>0</v>
      </c>
      <c r="P8" s="638">
        <f>IF(E8="да",1,0)</f>
        <v>0</v>
      </c>
      <c r="Q8" s="632">
        <f>P8+O8+N8</f>
        <v>0</v>
      </c>
    </row>
    <row r="9" spans="1:17" ht="16.5">
      <c r="A9" s="47"/>
      <c r="B9" s="214" t="str">
        <f>1!B12</f>
        <v>МОУ СОШ № 14</v>
      </c>
      <c r="C9" s="36" t="s">
        <v>568</v>
      </c>
      <c r="D9" s="36" t="s">
        <v>568</v>
      </c>
      <c r="E9" s="36" t="s">
        <v>276</v>
      </c>
      <c r="F9" s="414">
        <v>0</v>
      </c>
      <c r="G9" s="414">
        <v>0</v>
      </c>
      <c r="H9" s="414">
        <v>0</v>
      </c>
      <c r="I9" s="414">
        <v>0</v>
      </c>
      <c r="J9" s="414">
        <v>0</v>
      </c>
      <c r="N9" s="638">
        <f aca="true" t="shared" si="0" ref="N9:N23">IF(C9="да",1,0)</f>
        <v>0</v>
      </c>
      <c r="O9" s="638">
        <f aca="true" t="shared" si="1" ref="O9:O23">IF(D9="да",1,0)</f>
        <v>0</v>
      </c>
      <c r="P9" s="638">
        <f aca="true" t="shared" si="2" ref="P9:P23">IF(E9="да",1,0)</f>
        <v>1</v>
      </c>
      <c r="Q9" s="632">
        <f aca="true" t="shared" si="3" ref="Q9:Q23">P9+O9+N9</f>
        <v>1</v>
      </c>
    </row>
    <row r="10" spans="1:17" ht="16.5">
      <c r="A10" s="47"/>
      <c r="B10" s="214">
        <f>1!B13</f>
        <v>0</v>
      </c>
      <c r="C10" s="36"/>
      <c r="D10" s="36"/>
      <c r="E10" s="36"/>
      <c r="F10" s="414"/>
      <c r="G10" s="414"/>
      <c r="H10" s="414"/>
      <c r="I10" s="414"/>
      <c r="J10" s="414"/>
      <c r="N10" s="638">
        <f t="shared" si="0"/>
        <v>0</v>
      </c>
      <c r="O10" s="638">
        <f t="shared" si="1"/>
        <v>0</v>
      </c>
      <c r="P10" s="638">
        <f t="shared" si="2"/>
        <v>0</v>
      </c>
      <c r="Q10" s="632">
        <f t="shared" si="3"/>
        <v>0</v>
      </c>
    </row>
    <row r="11" spans="1:16" ht="25.5">
      <c r="A11" s="47"/>
      <c r="B11" s="214" t="str">
        <f>1!B14</f>
        <v>Основного общего образования</v>
      </c>
      <c r="C11" s="413"/>
      <c r="D11" s="413"/>
      <c r="E11" s="413"/>
      <c r="F11" s="414"/>
      <c r="G11" s="414"/>
      <c r="H11" s="414"/>
      <c r="I11" s="414"/>
      <c r="J11" s="414"/>
      <c r="N11" s="638"/>
      <c r="O11" s="638"/>
      <c r="P11" s="638"/>
    </row>
    <row r="12" spans="1:17" ht="16.5">
      <c r="A12" s="47"/>
      <c r="B12" s="214">
        <f>1!B15</f>
        <v>0</v>
      </c>
      <c r="C12" s="36"/>
      <c r="D12" s="36"/>
      <c r="E12" s="36"/>
      <c r="F12" s="414"/>
      <c r="G12" s="414"/>
      <c r="H12" s="414"/>
      <c r="I12" s="414"/>
      <c r="J12" s="414"/>
      <c r="N12" s="638">
        <f t="shared" si="0"/>
        <v>0</v>
      </c>
      <c r="O12" s="638">
        <f t="shared" si="1"/>
        <v>0</v>
      </c>
      <c r="P12" s="638">
        <f t="shared" si="2"/>
        <v>0</v>
      </c>
      <c r="Q12" s="632">
        <f t="shared" si="3"/>
        <v>0</v>
      </c>
    </row>
    <row r="13" spans="1:17" ht="16.5">
      <c r="A13" s="47"/>
      <c r="B13" s="214">
        <f>1!B16</f>
        <v>0</v>
      </c>
      <c r="C13" s="36"/>
      <c r="D13" s="36"/>
      <c r="E13" s="36"/>
      <c r="F13" s="414"/>
      <c r="G13" s="414"/>
      <c r="H13" s="414"/>
      <c r="I13" s="414"/>
      <c r="J13" s="414"/>
      <c r="N13" s="638">
        <f t="shared" si="0"/>
        <v>0</v>
      </c>
      <c r="O13" s="638">
        <f t="shared" si="1"/>
        <v>0</v>
      </c>
      <c r="P13" s="638">
        <f t="shared" si="2"/>
        <v>0</v>
      </c>
      <c r="Q13" s="632">
        <f t="shared" si="3"/>
        <v>0</v>
      </c>
    </row>
    <row r="14" spans="1:17" ht="16.5">
      <c r="A14" s="47"/>
      <c r="B14" s="214">
        <f>1!B17</f>
        <v>0</v>
      </c>
      <c r="C14" s="36"/>
      <c r="D14" s="36"/>
      <c r="E14" s="36"/>
      <c r="F14" s="414"/>
      <c r="G14" s="414"/>
      <c r="H14" s="414"/>
      <c r="I14" s="414"/>
      <c r="J14" s="414"/>
      <c r="N14" s="638">
        <f t="shared" si="0"/>
        <v>0</v>
      </c>
      <c r="O14" s="638">
        <f t="shared" si="1"/>
        <v>0</v>
      </c>
      <c r="P14" s="638">
        <f t="shared" si="2"/>
        <v>0</v>
      </c>
      <c r="Q14" s="632">
        <f t="shared" si="3"/>
        <v>0</v>
      </c>
    </row>
    <row r="15" spans="1:16" ht="25.5">
      <c r="A15" s="47"/>
      <c r="B15" s="214" t="str">
        <f>1!B18</f>
        <v>Начального общего образования</v>
      </c>
      <c r="C15" s="413"/>
      <c r="D15" s="413"/>
      <c r="E15" s="413"/>
      <c r="F15" s="414"/>
      <c r="G15" s="414"/>
      <c r="H15" s="414"/>
      <c r="I15" s="414"/>
      <c r="J15" s="414"/>
      <c r="N15" s="638"/>
      <c r="O15" s="638"/>
      <c r="P15" s="638"/>
    </row>
    <row r="16" spans="1:17" ht="16.5">
      <c r="A16" s="47"/>
      <c r="B16" s="214">
        <f>1!B19</f>
        <v>0</v>
      </c>
      <c r="C16" s="36"/>
      <c r="D16" s="36"/>
      <c r="E16" s="36"/>
      <c r="F16" s="414"/>
      <c r="G16" s="414"/>
      <c r="H16" s="414"/>
      <c r="I16" s="414"/>
      <c r="J16" s="414"/>
      <c r="N16" s="638">
        <f t="shared" si="0"/>
        <v>0</v>
      </c>
      <c r="O16" s="638">
        <f t="shared" si="1"/>
        <v>0</v>
      </c>
      <c r="P16" s="638">
        <f t="shared" si="2"/>
        <v>0</v>
      </c>
      <c r="Q16" s="632">
        <f t="shared" si="3"/>
        <v>0</v>
      </c>
    </row>
    <row r="17" spans="1:17" ht="16.5">
      <c r="A17" s="47"/>
      <c r="B17" s="214">
        <f>1!B20</f>
        <v>0</v>
      </c>
      <c r="C17" s="36"/>
      <c r="D17" s="36"/>
      <c r="E17" s="36"/>
      <c r="F17" s="414"/>
      <c r="G17" s="414"/>
      <c r="H17" s="414"/>
      <c r="I17" s="414"/>
      <c r="J17" s="414"/>
      <c r="N17" s="638">
        <f t="shared" si="0"/>
        <v>0</v>
      </c>
      <c r="O17" s="638">
        <f t="shared" si="1"/>
        <v>0</v>
      </c>
      <c r="P17" s="638">
        <f t="shared" si="2"/>
        <v>0</v>
      </c>
      <c r="Q17" s="632">
        <f t="shared" si="3"/>
        <v>0</v>
      </c>
    </row>
    <row r="18" spans="1:17" ht="16.5">
      <c r="A18" s="47"/>
      <c r="B18" s="214">
        <f>1!B21</f>
        <v>0</v>
      </c>
      <c r="C18" s="36"/>
      <c r="D18" s="36"/>
      <c r="E18" s="36"/>
      <c r="F18" s="414"/>
      <c r="G18" s="414"/>
      <c r="H18" s="414"/>
      <c r="I18" s="414"/>
      <c r="J18" s="414"/>
      <c r="N18" s="638">
        <f t="shared" si="0"/>
        <v>0</v>
      </c>
      <c r="O18" s="638">
        <f t="shared" si="1"/>
        <v>0</v>
      </c>
      <c r="P18" s="638">
        <f t="shared" si="2"/>
        <v>0</v>
      </c>
      <c r="Q18" s="632">
        <f t="shared" si="3"/>
        <v>0</v>
      </c>
    </row>
    <row r="19" spans="1:16" ht="38.25">
      <c r="A19" s="253"/>
      <c r="B19" s="313" t="str">
        <f>1!B22</f>
        <v>ИТОГО в общеобразовательных  учреждениях:</v>
      </c>
      <c r="C19" s="348">
        <f>COUNTIF(C7:C18,"да")</f>
        <v>0</v>
      </c>
      <c r="D19" s="348">
        <f>COUNTIF(D7:D18,"да")</f>
        <v>0</v>
      </c>
      <c r="E19" s="348">
        <f>COUNTIF(E7:E18,"да")</f>
        <v>1</v>
      </c>
      <c r="F19" s="348"/>
      <c r="G19" s="348"/>
      <c r="H19" s="348"/>
      <c r="I19" s="348"/>
      <c r="J19" s="348"/>
      <c r="N19" s="638"/>
      <c r="O19" s="638"/>
      <c r="P19" s="638"/>
    </row>
    <row r="20" spans="1:17" ht="38.25">
      <c r="A20" s="254"/>
      <c r="B20" s="214" t="str">
        <f>1!B23</f>
        <v>Вечерние (сменные) общеобразовательные учреждения</v>
      </c>
      <c r="C20" s="413"/>
      <c r="D20" s="413"/>
      <c r="E20" s="413"/>
      <c r="F20" s="414"/>
      <c r="G20" s="414"/>
      <c r="H20" s="414"/>
      <c r="I20" s="414"/>
      <c r="J20" s="414"/>
      <c r="N20" s="638">
        <f t="shared" si="0"/>
        <v>0</v>
      </c>
      <c r="O20" s="638">
        <f t="shared" si="1"/>
        <v>0</v>
      </c>
      <c r="P20" s="638">
        <f t="shared" si="2"/>
        <v>0</v>
      </c>
      <c r="Q20" s="632">
        <f t="shared" si="3"/>
        <v>0</v>
      </c>
    </row>
    <row r="21" spans="1:17" ht="16.5">
      <c r="A21" s="254"/>
      <c r="B21" s="214">
        <f>1!B24</f>
        <v>0</v>
      </c>
      <c r="C21" s="36"/>
      <c r="D21" s="36"/>
      <c r="E21" s="36"/>
      <c r="F21" s="414"/>
      <c r="G21" s="414"/>
      <c r="H21" s="414"/>
      <c r="I21" s="414"/>
      <c r="J21" s="414"/>
      <c r="N21" s="638">
        <f t="shared" si="0"/>
        <v>0</v>
      </c>
      <c r="O21" s="638">
        <f t="shared" si="1"/>
        <v>0</v>
      </c>
      <c r="P21" s="638">
        <f t="shared" si="2"/>
        <v>0</v>
      </c>
      <c r="Q21" s="632">
        <f t="shared" si="3"/>
        <v>0</v>
      </c>
    </row>
    <row r="22" spans="1:17" ht="16.5">
      <c r="A22" s="255"/>
      <c r="B22" s="214">
        <f>1!B25</f>
        <v>0</v>
      </c>
      <c r="C22" s="36"/>
      <c r="D22" s="36"/>
      <c r="E22" s="36"/>
      <c r="F22" s="414"/>
      <c r="G22" s="414"/>
      <c r="H22" s="414"/>
      <c r="I22" s="414"/>
      <c r="J22" s="414"/>
      <c r="N22" s="638">
        <f t="shared" si="0"/>
        <v>0</v>
      </c>
      <c r="O22" s="638">
        <f t="shared" si="1"/>
        <v>0</v>
      </c>
      <c r="P22" s="638">
        <f t="shared" si="2"/>
        <v>0</v>
      </c>
      <c r="Q22" s="632">
        <f t="shared" si="3"/>
        <v>0</v>
      </c>
    </row>
    <row r="23" spans="1:17" ht="16.5">
      <c r="A23" s="255"/>
      <c r="B23" s="214">
        <f>1!B26</f>
        <v>0</v>
      </c>
      <c r="C23" s="36"/>
      <c r="D23" s="36"/>
      <c r="E23" s="36"/>
      <c r="F23" s="414"/>
      <c r="G23" s="414"/>
      <c r="H23" s="414"/>
      <c r="I23" s="414"/>
      <c r="J23" s="414"/>
      <c r="N23" s="638">
        <f t="shared" si="0"/>
        <v>0</v>
      </c>
      <c r="O23" s="638">
        <f t="shared" si="1"/>
        <v>0</v>
      </c>
      <c r="P23" s="638">
        <f t="shared" si="2"/>
        <v>0</v>
      </c>
      <c r="Q23" s="632">
        <f t="shared" si="3"/>
        <v>0</v>
      </c>
    </row>
    <row r="24" spans="1:16" ht="51">
      <c r="A24" s="314"/>
      <c r="B24" s="313" t="str">
        <f>1!B27</f>
        <v>ИТОГО в вечерних (сменных) общеобразовательных учреждениях:</v>
      </c>
      <c r="C24" s="348">
        <f>COUNTIF(C20:C23,"да")</f>
        <v>0</v>
      </c>
      <c r="D24" s="348">
        <f>COUNTIF(D20:D23,"да")</f>
        <v>0</v>
      </c>
      <c r="E24" s="348">
        <f>COUNTIF(E20:E23,"да")</f>
        <v>0</v>
      </c>
      <c r="F24" s="313"/>
      <c r="G24" s="313"/>
      <c r="H24" s="313"/>
      <c r="I24" s="313"/>
      <c r="J24" s="313"/>
      <c r="N24" s="638"/>
      <c r="O24" s="638"/>
      <c r="P24" s="638"/>
    </row>
    <row r="25" spans="1:16" ht="16.5">
      <c r="A25" s="411"/>
      <c r="B25" s="412" t="str">
        <f>1!B28</f>
        <v>ВСЕГО:</v>
      </c>
      <c r="C25" s="415">
        <f>C24+C19</f>
        <v>0</v>
      </c>
      <c r="D25" s="415">
        <f>D24+D19</f>
        <v>0</v>
      </c>
      <c r="E25" s="415">
        <f>E24+E19</f>
        <v>1</v>
      </c>
      <c r="F25" s="412"/>
      <c r="G25" s="412"/>
      <c r="H25" s="412"/>
      <c r="I25" s="412"/>
      <c r="J25" s="412"/>
      <c r="N25" s="638"/>
      <c r="O25" s="638"/>
      <c r="P25" s="638"/>
    </row>
    <row r="28" spans="2:17" s="629" customFormat="1" ht="16.5">
      <c r="B28" s="631" t="s">
        <v>529</v>
      </c>
      <c r="Q28" s="632"/>
    </row>
    <row r="29" spans="2:17" s="629" customFormat="1" ht="13.5" customHeight="1">
      <c r="B29" s="728" t="s">
        <v>410</v>
      </c>
      <c r="C29" s="728"/>
      <c r="D29" s="728"/>
      <c r="E29" s="728"/>
      <c r="F29" s="728"/>
      <c r="G29" s="728"/>
      <c r="H29" s="728"/>
      <c r="I29" s="728"/>
      <c r="J29" s="728"/>
      <c r="K29" s="633"/>
      <c r="L29" s="633"/>
      <c r="M29" s="569"/>
      <c r="Q29" s="632"/>
    </row>
    <row r="30" spans="2:17" s="629" customFormat="1" ht="13.5" customHeight="1">
      <c r="B30" s="728" t="s">
        <v>415</v>
      </c>
      <c r="C30" s="728"/>
      <c r="D30" s="728"/>
      <c r="E30" s="728"/>
      <c r="F30" s="728"/>
      <c r="G30" s="728"/>
      <c r="H30" s="728"/>
      <c r="I30" s="728"/>
      <c r="J30" s="728"/>
      <c r="K30" s="633"/>
      <c r="L30" s="633"/>
      <c r="Q30" s="632"/>
    </row>
    <row r="31" spans="2:17" s="629" customFormat="1" ht="13.5" customHeight="1">
      <c r="B31" s="718" t="s">
        <v>422</v>
      </c>
      <c r="C31" s="718"/>
      <c r="D31" s="718"/>
      <c r="E31" s="718"/>
      <c r="F31" s="718"/>
      <c r="G31" s="718"/>
      <c r="H31" s="718"/>
      <c r="I31" s="718"/>
      <c r="J31" s="718"/>
      <c r="K31" s="633"/>
      <c r="L31" s="633"/>
      <c r="Q31" s="632"/>
    </row>
    <row r="32" spans="2:12" ht="16.5">
      <c r="B32" s="407"/>
      <c r="C32" s="407"/>
      <c r="D32" s="407"/>
      <c r="E32" s="407"/>
      <c r="F32" s="407"/>
      <c r="G32" s="407"/>
      <c r="H32" s="407"/>
      <c r="I32" s="407"/>
      <c r="J32" s="407"/>
      <c r="K32" s="407"/>
      <c r="L32" s="407"/>
    </row>
    <row r="33" spans="1:14" ht="44.25" customHeight="1">
      <c r="A33" s="700" t="s">
        <v>441</v>
      </c>
      <c r="B33" s="700"/>
      <c r="C33" s="700"/>
      <c r="D33" s="700"/>
      <c r="E33" s="700"/>
      <c r="F33" s="700"/>
      <c r="G33" s="700"/>
      <c r="H33" s="700"/>
      <c r="I33" s="700"/>
      <c r="J33" s="700"/>
      <c r="K33" s="634"/>
      <c r="L33" s="634"/>
      <c r="M33" s="639"/>
      <c r="N33" s="639"/>
    </row>
    <row r="34" spans="1:10" ht="16.5">
      <c r="A34" s="700"/>
      <c r="B34" s="700"/>
      <c r="C34" s="700"/>
      <c r="D34" s="700"/>
      <c r="E34" s="700"/>
      <c r="F34" s="700"/>
      <c r="G34" s="700"/>
      <c r="H34" s="700"/>
      <c r="I34" s="700"/>
      <c r="J34" s="700"/>
    </row>
  </sheetData>
  <sheetProtection/>
  <mergeCells count="11">
    <mergeCell ref="H4:H5"/>
    <mergeCell ref="I4:J4"/>
    <mergeCell ref="B30:J30"/>
    <mergeCell ref="B29:J29"/>
    <mergeCell ref="B31:J31"/>
    <mergeCell ref="A33:J34"/>
    <mergeCell ref="A1:J1"/>
    <mergeCell ref="A4:A5"/>
    <mergeCell ref="B4:B5"/>
    <mergeCell ref="C4:F4"/>
    <mergeCell ref="G4:G5"/>
  </mergeCells>
  <dataValidations count="1">
    <dataValidation type="list" allowBlank="1" showInputMessage="1" showErrorMessage="1" sqref="C21:E23 C12:E14 C16:E18 C8:E10">
      <formula1>"да, нет"</formula1>
    </dataValidation>
  </dataValidations>
  <printOptions/>
  <pageMargins left="0.5905511811023623" right="0.3937007874015748" top="0.3937007874015748" bottom="0.3937007874015748" header="0" footer="0"/>
  <pageSetup horizontalDpi="600" verticalDpi="600" orientation="portrait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Y55"/>
  <sheetViews>
    <sheetView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X23" sqref="X23"/>
    </sheetView>
  </sheetViews>
  <sheetFormatPr defaultColWidth="9.140625" defaultRowHeight="15"/>
  <cols>
    <col min="1" max="1" width="4.140625" style="158" customWidth="1"/>
    <col min="2" max="2" width="27.57421875" style="96" customWidth="1"/>
    <col min="3" max="3" width="5.7109375" style="89" customWidth="1"/>
    <col min="4" max="6" width="7.00390625" style="89" customWidth="1"/>
    <col min="7" max="7" width="8.8515625" style="89" customWidth="1"/>
    <col min="8" max="8" width="8.7109375" style="89" customWidth="1"/>
    <col min="9" max="9" width="6.140625" style="89" customWidth="1"/>
    <col min="10" max="10" width="7.00390625" style="89" customWidth="1"/>
    <col min="11" max="11" width="4.00390625" style="90" customWidth="1"/>
    <col min="12" max="12" width="9.28125" style="90" customWidth="1"/>
    <col min="13" max="13" width="11.28125" style="90" customWidth="1"/>
    <col min="14" max="14" width="9.8515625" style="90" customWidth="1"/>
    <col min="15" max="15" width="6.421875" style="90" bestFit="1" customWidth="1"/>
    <col min="16" max="16" width="13.57421875" style="91" customWidth="1"/>
    <col min="17" max="17" width="4.8515625" style="90" customWidth="1"/>
    <col min="18" max="18" width="9.28125" style="90" customWidth="1"/>
    <col min="19" max="19" width="8.57421875" style="90" customWidth="1"/>
    <col min="20" max="20" width="7.7109375" style="90" customWidth="1"/>
    <col min="21" max="21" width="8.00390625" style="90" customWidth="1"/>
    <col min="22" max="22" width="10.140625" style="90" customWidth="1"/>
    <col min="23" max="24" width="9.140625" style="1" customWidth="1"/>
    <col min="25" max="25" width="9.140625" style="168" customWidth="1"/>
    <col min="26" max="16384" width="9.140625" style="103" customWidth="1"/>
  </cols>
  <sheetData>
    <row r="1" spans="2:3" ht="12.75">
      <c r="B1" s="845" t="s">
        <v>27</v>
      </c>
      <c r="C1" s="845"/>
    </row>
    <row r="3" spans="1:25" s="301" customFormat="1" ht="32.25" customHeight="1">
      <c r="A3" s="92"/>
      <c r="B3" s="92"/>
      <c r="C3" s="843" t="s">
        <v>114</v>
      </c>
      <c r="D3" s="843"/>
      <c r="E3" s="843"/>
      <c r="F3" s="843"/>
      <c r="G3" s="847" t="s">
        <v>115</v>
      </c>
      <c r="H3" s="847"/>
      <c r="I3" s="847" t="s">
        <v>116</v>
      </c>
      <c r="J3" s="847"/>
      <c r="K3" s="93"/>
      <c r="L3" s="353" t="s">
        <v>106</v>
      </c>
      <c r="M3" s="353" t="s">
        <v>108</v>
      </c>
      <c r="N3" s="353" t="s">
        <v>110</v>
      </c>
      <c r="O3" s="353" t="s">
        <v>3</v>
      </c>
      <c r="P3" s="353" t="s">
        <v>112</v>
      </c>
      <c r="Q3" s="93"/>
      <c r="R3" s="353" t="s">
        <v>0</v>
      </c>
      <c r="S3" s="353" t="s">
        <v>1</v>
      </c>
      <c r="T3" s="353" t="s">
        <v>2</v>
      </c>
      <c r="U3" s="353" t="s">
        <v>3</v>
      </c>
      <c r="V3" s="847" t="s">
        <v>122</v>
      </c>
      <c r="W3" s="299"/>
      <c r="X3" s="299"/>
      <c r="Y3" s="300"/>
    </row>
    <row r="4" spans="1:25" s="286" customFormat="1" ht="68.25" customHeight="1">
      <c r="A4" s="297"/>
      <c r="B4" s="364"/>
      <c r="C4" s="368" t="s">
        <v>100</v>
      </c>
      <c r="D4" s="302" t="s">
        <v>105</v>
      </c>
      <c r="E4" s="354" t="s">
        <v>359</v>
      </c>
      <c r="F4" s="355" t="s">
        <v>245</v>
      </c>
      <c r="G4" s="303" t="s">
        <v>101</v>
      </c>
      <c r="H4" s="304" t="s">
        <v>102</v>
      </c>
      <c r="I4" s="303" t="s">
        <v>100</v>
      </c>
      <c r="J4" s="304" t="s">
        <v>103</v>
      </c>
      <c r="K4" s="305"/>
      <c r="L4" s="306" t="s">
        <v>107</v>
      </c>
      <c r="M4" s="306" t="s">
        <v>109</v>
      </c>
      <c r="N4" s="306" t="s">
        <v>111</v>
      </c>
      <c r="O4" s="846" t="s">
        <v>113</v>
      </c>
      <c r="P4" s="846"/>
      <c r="Q4" s="305"/>
      <c r="R4" s="306" t="s">
        <v>123</v>
      </c>
      <c r="S4" s="306" t="s">
        <v>119</v>
      </c>
      <c r="T4" s="306" t="s">
        <v>120</v>
      </c>
      <c r="U4" s="306" t="s">
        <v>121</v>
      </c>
      <c r="V4" s="847"/>
      <c r="W4" s="307"/>
      <c r="X4" s="307"/>
      <c r="Y4" s="169"/>
    </row>
    <row r="5" spans="1:24" s="168" customFormat="1" ht="25.5" customHeight="1">
      <c r="A5" s="297"/>
      <c r="B5" s="365" t="str">
        <f>1!B10</f>
        <v>Среднего общего образования</v>
      </c>
      <c r="C5" s="358"/>
      <c r="D5" s="358"/>
      <c r="E5" s="369"/>
      <c r="F5" s="369"/>
      <c r="G5" s="358"/>
      <c r="H5" s="358"/>
      <c r="I5" s="358"/>
      <c r="J5" s="358"/>
      <c r="K5" s="90"/>
      <c r="L5" s="358"/>
      <c r="M5" s="358"/>
      <c r="N5" s="358"/>
      <c r="O5" s="358"/>
      <c r="P5" s="358"/>
      <c r="Q5" s="90"/>
      <c r="R5" s="358"/>
      <c r="S5" s="358"/>
      <c r="T5" s="358"/>
      <c r="U5" s="358"/>
      <c r="V5" s="358"/>
      <c r="W5" s="1"/>
      <c r="X5" s="1"/>
    </row>
    <row r="6" spans="1:24" s="168" customFormat="1" ht="25.5">
      <c r="A6" s="297"/>
      <c r="B6" s="365" t="str">
        <f>1!B11</f>
        <v>Среднего (полного)  общего образования</v>
      </c>
      <c r="C6" s="359">
        <f>1!D11+2!E9+3!H9</f>
        <v>0</v>
      </c>
      <c r="D6" s="358">
        <f>1!D11+2!E9</f>
        <v>0</v>
      </c>
      <c r="E6" s="370">
        <f>(1!E11+1!F11+1!G11+1!H11)+(2!H9+2!I9+2!J9+2!K9)</f>
        <v>0</v>
      </c>
      <c r="F6" s="370">
        <f>(1!E11+1!F11+1!G11+1!H11)+(2!H9+2!I9+2!J9+2!K9)+(3!I9+3!J9+3!K9+3!L9)</f>
        <v>0</v>
      </c>
      <c r="G6" s="359">
        <f>4!J8+4!M8</f>
        <v>0</v>
      </c>
      <c r="H6" s="358">
        <f>4!L8+4!N8</f>
        <v>0</v>
      </c>
      <c r="I6" s="358">
        <f>6!C8</f>
        <v>0</v>
      </c>
      <c r="J6" s="358">
        <f>6!D8</f>
        <v>0</v>
      </c>
      <c r="K6" s="90"/>
      <c r="L6" s="359">
        <f>1!P11</f>
        <v>0</v>
      </c>
      <c r="M6" s="359">
        <f>2!Q9</f>
        <v>0</v>
      </c>
      <c r="N6" s="359">
        <f>3!Q9</f>
        <v>0</v>
      </c>
      <c r="O6" s="358">
        <f>N6+M6+L6</f>
        <v>0</v>
      </c>
      <c r="P6" s="359">
        <f>4!J8</f>
        <v>0</v>
      </c>
      <c r="Q6" s="90"/>
      <c r="R6" s="359">
        <f>1!R11</f>
        <v>0</v>
      </c>
      <c r="S6" s="359">
        <f>2!R9</f>
        <v>0</v>
      </c>
      <c r="T6" s="359">
        <f>3!R9</f>
        <v>0</v>
      </c>
      <c r="U6" s="358">
        <f>T6+S6+R6</f>
        <v>0</v>
      </c>
      <c r="V6" s="358">
        <f>4!K8</f>
        <v>0</v>
      </c>
      <c r="W6" s="1"/>
      <c r="X6" s="1"/>
    </row>
    <row r="7" spans="1:24" s="168" customFormat="1" ht="12.75">
      <c r="A7" s="297"/>
      <c r="B7" s="365" t="str">
        <f>1!B12</f>
        <v>МОУ СОШ № 14</v>
      </c>
      <c r="C7" s="359">
        <f>1!D12+2!E10+3!H10</f>
        <v>93</v>
      </c>
      <c r="D7" s="358">
        <f>1!D12+2!E10</f>
        <v>76</v>
      </c>
      <c r="E7" s="370">
        <f>(1!E12+1!F12+1!G12+1!H12)+(2!H10+2!I10+2!J10+2!K10)</f>
        <v>50</v>
      </c>
      <c r="F7" s="370">
        <f>(1!E12+1!F12+1!G12+1!H12)+(2!H10+2!I10+2!J10+2!K10)+(3!I10+3!J10+3!K10+3!L10)</f>
        <v>61</v>
      </c>
      <c r="G7" s="359">
        <f>4!J9+4!M9</f>
        <v>93</v>
      </c>
      <c r="H7" s="358">
        <f>4!L9+4!N9</f>
        <v>76</v>
      </c>
      <c r="I7" s="358">
        <f>6!C9</f>
        <v>93</v>
      </c>
      <c r="J7" s="358">
        <f>6!D9</f>
        <v>76</v>
      </c>
      <c r="K7" s="90"/>
      <c r="L7" s="359">
        <f>1!P12</f>
        <v>15</v>
      </c>
      <c r="M7" s="359">
        <f>2!Q10</f>
        <v>35</v>
      </c>
      <c r="N7" s="359">
        <f>3!Q10</f>
        <v>12</v>
      </c>
      <c r="O7" s="358">
        <f aca="true" t="shared" si="0" ref="O7:O21">N7+M7+L7</f>
        <v>62</v>
      </c>
      <c r="P7" s="359">
        <f>4!J9</f>
        <v>62</v>
      </c>
      <c r="Q7" s="90"/>
      <c r="R7" s="359">
        <f>1!R12</f>
        <v>15</v>
      </c>
      <c r="S7" s="359">
        <f>2!R10</f>
        <v>35</v>
      </c>
      <c r="T7" s="359">
        <f>3!R10</f>
        <v>12</v>
      </c>
      <c r="U7" s="358">
        <f aca="true" t="shared" si="1" ref="U7:U21">T7+S7+R7</f>
        <v>62</v>
      </c>
      <c r="V7" s="358">
        <f>4!K9</f>
        <v>62</v>
      </c>
      <c r="W7" s="1"/>
      <c r="X7" s="1"/>
    </row>
    <row r="8" spans="1:24" s="168" customFormat="1" ht="12.75">
      <c r="A8" s="297"/>
      <c r="B8" s="365">
        <f>1!B13</f>
        <v>0</v>
      </c>
      <c r="C8" s="359">
        <f>1!D13+2!E11+3!H11</f>
        <v>0</v>
      </c>
      <c r="D8" s="358">
        <f>1!D13+2!E11</f>
        <v>0</v>
      </c>
      <c r="E8" s="370">
        <f>(1!E13+1!F13+1!G13+1!H13)+(2!H11+2!I11+2!J11+2!K11)</f>
        <v>0</v>
      </c>
      <c r="F8" s="370">
        <f>(1!E13+1!F13+1!G13+1!H13)+(2!H11+2!I11+2!J11+2!K11)+(3!I11+3!J11+3!K11+3!L11)</f>
        <v>0</v>
      </c>
      <c r="G8" s="359">
        <f>4!J10+4!M10</f>
        <v>0</v>
      </c>
      <c r="H8" s="358">
        <f>4!L10+4!N10</f>
        <v>0</v>
      </c>
      <c r="I8" s="358">
        <f>6!C10</f>
        <v>0</v>
      </c>
      <c r="J8" s="358">
        <f>6!D10</f>
        <v>0</v>
      </c>
      <c r="K8" s="90"/>
      <c r="L8" s="359">
        <f>1!P13</f>
        <v>0</v>
      </c>
      <c r="M8" s="359">
        <f>2!Q11</f>
        <v>0</v>
      </c>
      <c r="N8" s="359">
        <f>3!Q11</f>
        <v>0</v>
      </c>
      <c r="O8" s="358">
        <f t="shared" si="0"/>
        <v>0</v>
      </c>
      <c r="P8" s="359">
        <f>4!J10</f>
        <v>0</v>
      </c>
      <c r="Q8" s="90"/>
      <c r="R8" s="359">
        <f>1!R13</f>
        <v>0</v>
      </c>
      <c r="S8" s="359">
        <f>2!R11</f>
        <v>0</v>
      </c>
      <c r="T8" s="359">
        <f>3!R11</f>
        <v>0</v>
      </c>
      <c r="U8" s="358">
        <f t="shared" si="1"/>
        <v>0</v>
      </c>
      <c r="V8" s="358">
        <f>4!K10</f>
        <v>0</v>
      </c>
      <c r="W8" s="1"/>
      <c r="X8" s="1"/>
    </row>
    <row r="9" spans="1:24" s="168" customFormat="1" ht="12.75">
      <c r="A9" s="297"/>
      <c r="B9" s="365" t="str">
        <f>1!B14</f>
        <v>Основного общего образования</v>
      </c>
      <c r="C9" s="359"/>
      <c r="D9" s="358"/>
      <c r="E9" s="370"/>
      <c r="F9" s="370"/>
      <c r="G9" s="359"/>
      <c r="H9" s="358"/>
      <c r="I9" s="358"/>
      <c r="J9" s="358"/>
      <c r="K9" s="90"/>
      <c r="L9" s="359"/>
      <c r="M9" s="359"/>
      <c r="N9" s="359"/>
      <c r="O9" s="358"/>
      <c r="P9" s="359"/>
      <c r="Q9" s="90"/>
      <c r="R9" s="359"/>
      <c r="S9" s="359"/>
      <c r="T9" s="359"/>
      <c r="U9" s="358"/>
      <c r="V9" s="358"/>
      <c r="W9" s="1"/>
      <c r="X9" s="1"/>
    </row>
    <row r="10" spans="1:24" s="168" customFormat="1" ht="12.75">
      <c r="A10" s="297"/>
      <c r="B10" s="365">
        <f>1!B15</f>
        <v>0</v>
      </c>
      <c r="C10" s="359">
        <f>1!D15+2!E13+3!H13</f>
        <v>0</v>
      </c>
      <c r="D10" s="358">
        <f>1!D15+2!E13</f>
        <v>0</v>
      </c>
      <c r="E10" s="370">
        <f>(1!E15+1!F15+1!G15+1!H15)+(2!H13+2!I13+2!J13+2!K13)</f>
        <v>0</v>
      </c>
      <c r="F10" s="370">
        <f>(1!E15+1!F15+1!G15+1!H15)+(2!H13+2!I13+2!J13+2!K13)+(3!I13+3!J13+3!K13+3!L13)</f>
        <v>0</v>
      </c>
      <c r="G10" s="359">
        <f>4!J12+4!M12</f>
        <v>0</v>
      </c>
      <c r="H10" s="358">
        <f>4!L12+4!N12</f>
        <v>0</v>
      </c>
      <c r="I10" s="358">
        <f>6!C12</f>
        <v>0</v>
      </c>
      <c r="J10" s="358">
        <f>6!D12</f>
        <v>0</v>
      </c>
      <c r="K10" s="90"/>
      <c r="L10" s="359">
        <f>1!P15</f>
        <v>0</v>
      </c>
      <c r="M10" s="359">
        <f>2!Q13</f>
        <v>0</v>
      </c>
      <c r="N10" s="359">
        <f>3!Q13</f>
        <v>0</v>
      </c>
      <c r="O10" s="358">
        <f t="shared" si="0"/>
        <v>0</v>
      </c>
      <c r="P10" s="359">
        <f>4!J12</f>
        <v>0</v>
      </c>
      <c r="Q10" s="90"/>
      <c r="R10" s="359">
        <f>1!R15</f>
        <v>0</v>
      </c>
      <c r="S10" s="359">
        <f>2!R13</f>
        <v>0</v>
      </c>
      <c r="T10" s="359">
        <f>3!R13</f>
        <v>0</v>
      </c>
      <c r="U10" s="358">
        <f t="shared" si="1"/>
        <v>0</v>
      </c>
      <c r="V10" s="358">
        <f>4!K12</f>
        <v>0</v>
      </c>
      <c r="W10" s="1"/>
      <c r="X10" s="1"/>
    </row>
    <row r="11" spans="1:24" s="168" customFormat="1" ht="12.75">
      <c r="A11" s="297"/>
      <c r="B11" s="365">
        <f>1!B16</f>
        <v>0</v>
      </c>
      <c r="C11" s="359">
        <f>1!D16+2!E14+3!H14</f>
        <v>0</v>
      </c>
      <c r="D11" s="358">
        <f>1!D16+2!E14</f>
        <v>0</v>
      </c>
      <c r="E11" s="370">
        <f>(1!E16+1!F16+1!G16+1!H16)+(2!H14+2!I14+2!J14+2!K14)</f>
        <v>0</v>
      </c>
      <c r="F11" s="370">
        <f>(1!E16+1!F16+1!G16+1!H16)+(2!H14+2!I14+2!J14+2!K14)+(3!I14+3!J14+3!K14+3!L14)</f>
        <v>0</v>
      </c>
      <c r="G11" s="359">
        <f>4!J13+4!M13</f>
        <v>0</v>
      </c>
      <c r="H11" s="358">
        <f>4!L13+4!N13</f>
        <v>0</v>
      </c>
      <c r="I11" s="358">
        <f>6!C13</f>
        <v>0</v>
      </c>
      <c r="J11" s="358">
        <f>6!D13</f>
        <v>0</v>
      </c>
      <c r="K11" s="90"/>
      <c r="L11" s="359">
        <f>1!P16</f>
        <v>0</v>
      </c>
      <c r="M11" s="359">
        <f>2!Q14</f>
        <v>0</v>
      </c>
      <c r="N11" s="359">
        <f>3!Q14</f>
        <v>0</v>
      </c>
      <c r="O11" s="358">
        <f t="shared" si="0"/>
        <v>0</v>
      </c>
      <c r="P11" s="359">
        <f>4!J13</f>
        <v>0</v>
      </c>
      <c r="Q11" s="90"/>
      <c r="R11" s="359">
        <f>1!R16</f>
        <v>0</v>
      </c>
      <c r="S11" s="359">
        <f>2!R14</f>
        <v>0</v>
      </c>
      <c r="T11" s="359">
        <f>3!R14</f>
        <v>0</v>
      </c>
      <c r="U11" s="358">
        <f t="shared" si="1"/>
        <v>0</v>
      </c>
      <c r="V11" s="358">
        <f>4!K13</f>
        <v>0</v>
      </c>
      <c r="W11" s="1"/>
      <c r="X11" s="1"/>
    </row>
    <row r="12" spans="1:24" s="168" customFormat="1" ht="12.75">
      <c r="A12" s="297"/>
      <c r="B12" s="365">
        <f>1!B17</f>
        <v>0</v>
      </c>
      <c r="C12" s="359">
        <f>1!D17+2!E15+3!H15</f>
        <v>0</v>
      </c>
      <c r="D12" s="358">
        <f>1!D17+2!E15</f>
        <v>0</v>
      </c>
      <c r="E12" s="370">
        <f>(1!E17+1!F17+1!G17+1!H17)+(2!H15+2!I15+2!J15+2!K15)</f>
        <v>0</v>
      </c>
      <c r="F12" s="370">
        <f>(1!E17+1!F17+1!G17+1!H17)+(2!H15+2!I15+2!J15+2!K15)+(3!I15+3!J15+3!K15+3!L15)</f>
        <v>0</v>
      </c>
      <c r="G12" s="359">
        <f>4!J14+4!M14</f>
        <v>0</v>
      </c>
      <c r="H12" s="358">
        <f>4!L14+4!N14</f>
        <v>0</v>
      </c>
      <c r="I12" s="358">
        <f>6!C14</f>
        <v>0</v>
      </c>
      <c r="J12" s="358">
        <f>6!D14</f>
        <v>0</v>
      </c>
      <c r="K12" s="90"/>
      <c r="L12" s="359">
        <f>1!P17</f>
        <v>0</v>
      </c>
      <c r="M12" s="359">
        <f>2!Q15</f>
        <v>0</v>
      </c>
      <c r="N12" s="359">
        <f>3!Q15</f>
        <v>0</v>
      </c>
      <c r="O12" s="358">
        <f t="shared" si="0"/>
        <v>0</v>
      </c>
      <c r="P12" s="359">
        <f>4!J14</f>
        <v>0</v>
      </c>
      <c r="Q12" s="90"/>
      <c r="R12" s="359">
        <f>1!R17</f>
        <v>0</v>
      </c>
      <c r="S12" s="359">
        <f>2!R15</f>
        <v>0</v>
      </c>
      <c r="T12" s="359">
        <f>3!R15</f>
        <v>0</v>
      </c>
      <c r="U12" s="358">
        <f t="shared" si="1"/>
        <v>0</v>
      </c>
      <c r="V12" s="358">
        <f>4!K14</f>
        <v>0</v>
      </c>
      <c r="W12" s="1"/>
      <c r="X12" s="1"/>
    </row>
    <row r="13" spans="1:24" s="168" customFormat="1" ht="12.75">
      <c r="A13" s="297"/>
      <c r="B13" s="365" t="str">
        <f>1!B18</f>
        <v>Начального общего образования</v>
      </c>
      <c r="C13" s="359"/>
      <c r="D13" s="358"/>
      <c r="E13" s="370"/>
      <c r="F13" s="370"/>
      <c r="G13" s="359"/>
      <c r="H13" s="358"/>
      <c r="I13" s="358"/>
      <c r="J13" s="358"/>
      <c r="K13" s="90"/>
      <c r="L13" s="359"/>
      <c r="M13" s="359"/>
      <c r="N13" s="359"/>
      <c r="O13" s="358"/>
      <c r="P13" s="359"/>
      <c r="Q13" s="90"/>
      <c r="R13" s="359"/>
      <c r="S13" s="359"/>
      <c r="T13" s="359"/>
      <c r="U13" s="358"/>
      <c r="V13" s="358"/>
      <c r="W13" s="1"/>
      <c r="X13" s="1"/>
    </row>
    <row r="14" spans="1:24" s="168" customFormat="1" ht="12.75">
      <c r="A14" s="297"/>
      <c r="B14" s="365">
        <f>1!B19</f>
        <v>0</v>
      </c>
      <c r="C14" s="359">
        <f>1!D19+2!E17+3!H17</f>
        <v>0</v>
      </c>
      <c r="D14" s="358">
        <f>1!D19+2!E17</f>
        <v>0</v>
      </c>
      <c r="E14" s="370">
        <f>(1!E19+1!F19+1!G19+1!H19)+(2!H17+2!I17+2!J17+2!K17)</f>
        <v>0</v>
      </c>
      <c r="F14" s="370">
        <f>(1!E19+1!F19+1!G19+1!H19)+(2!H17+2!I17+2!J17+2!K17)+(3!I17+3!J17+3!K17+3!L17)</f>
        <v>0</v>
      </c>
      <c r="G14" s="359">
        <f>4!J16+4!M16</f>
        <v>0</v>
      </c>
      <c r="H14" s="358">
        <f>4!L16+4!N16</f>
        <v>0</v>
      </c>
      <c r="I14" s="358">
        <f>6!C16</f>
        <v>0</v>
      </c>
      <c r="J14" s="358">
        <f>6!D16</f>
        <v>0</v>
      </c>
      <c r="K14" s="90"/>
      <c r="L14" s="359">
        <f>1!P19</f>
        <v>0</v>
      </c>
      <c r="M14" s="359">
        <f>2!Q17</f>
        <v>0</v>
      </c>
      <c r="N14" s="359">
        <f>3!Q17</f>
        <v>0</v>
      </c>
      <c r="O14" s="358">
        <f t="shared" si="0"/>
        <v>0</v>
      </c>
      <c r="P14" s="359">
        <f>4!J16</f>
        <v>0</v>
      </c>
      <c r="Q14" s="90"/>
      <c r="R14" s="359">
        <f>1!R19</f>
        <v>0</v>
      </c>
      <c r="S14" s="359">
        <f>2!R17</f>
        <v>0</v>
      </c>
      <c r="T14" s="359">
        <f>3!R17</f>
        <v>0</v>
      </c>
      <c r="U14" s="358">
        <f t="shared" si="1"/>
        <v>0</v>
      </c>
      <c r="V14" s="358">
        <f>4!K16</f>
        <v>0</v>
      </c>
      <c r="W14" s="1"/>
      <c r="X14" s="1"/>
    </row>
    <row r="15" spans="1:24" s="168" customFormat="1" ht="12.75">
      <c r="A15" s="297"/>
      <c r="B15" s="365">
        <f>1!B20</f>
        <v>0</v>
      </c>
      <c r="C15" s="359">
        <f>1!D20+2!E18+3!H18</f>
        <v>0</v>
      </c>
      <c r="D15" s="358">
        <f>1!D20+2!E18</f>
        <v>0</v>
      </c>
      <c r="E15" s="370">
        <f>(1!E20+1!F20+1!G20+1!H20)+(2!H18+2!I18+2!J18+2!K18)</f>
        <v>0</v>
      </c>
      <c r="F15" s="370">
        <f>(1!E20+1!F20+1!G20+1!H20)+(2!H18+2!I18+2!J18+2!K18)+(3!I18+3!J18+3!K18+3!L18)</f>
        <v>0</v>
      </c>
      <c r="G15" s="359">
        <f>4!J17+4!M17</f>
        <v>0</v>
      </c>
      <c r="H15" s="358">
        <f>4!L17+4!N17</f>
        <v>0</v>
      </c>
      <c r="I15" s="358">
        <f>6!C17</f>
        <v>0</v>
      </c>
      <c r="J15" s="358">
        <f>6!D17</f>
        <v>0</v>
      </c>
      <c r="K15" s="90"/>
      <c r="L15" s="359">
        <f>1!P20</f>
        <v>0</v>
      </c>
      <c r="M15" s="359">
        <f>2!Q18</f>
        <v>0</v>
      </c>
      <c r="N15" s="359">
        <f>3!Q18</f>
        <v>0</v>
      </c>
      <c r="O15" s="358">
        <f t="shared" si="0"/>
        <v>0</v>
      </c>
      <c r="P15" s="359">
        <f>4!J17</f>
        <v>0</v>
      </c>
      <c r="Q15" s="90"/>
      <c r="R15" s="359">
        <f>1!R20</f>
        <v>0</v>
      </c>
      <c r="S15" s="359">
        <f>2!R18</f>
        <v>0</v>
      </c>
      <c r="T15" s="359">
        <f>3!R18</f>
        <v>0</v>
      </c>
      <c r="U15" s="358">
        <f t="shared" si="1"/>
        <v>0</v>
      </c>
      <c r="V15" s="358">
        <f>4!K17</f>
        <v>0</v>
      </c>
      <c r="W15" s="1"/>
      <c r="X15" s="1"/>
    </row>
    <row r="16" spans="1:24" s="168" customFormat="1" ht="12.75">
      <c r="A16" s="297"/>
      <c r="B16" s="365">
        <f>1!B21</f>
        <v>0</v>
      </c>
      <c r="C16" s="359">
        <f>1!D21+2!E19+3!H19</f>
        <v>0</v>
      </c>
      <c r="D16" s="358">
        <f>1!D21+2!E19</f>
        <v>0</v>
      </c>
      <c r="E16" s="370">
        <f>(1!E21+1!F21+1!G21+1!H21)+(2!H19+2!I19+2!J19+2!K19)</f>
        <v>0</v>
      </c>
      <c r="F16" s="370">
        <f>(1!E21+1!F21+1!G21+1!H21)+(2!H19+2!I19+2!J19+2!K19)+(3!I19+3!J19+3!K19+3!L19)</f>
        <v>0</v>
      </c>
      <c r="G16" s="359">
        <f>4!J18+4!M18</f>
        <v>0</v>
      </c>
      <c r="H16" s="358">
        <f>4!L18+4!N18</f>
        <v>0</v>
      </c>
      <c r="I16" s="358">
        <f>6!C18</f>
        <v>0</v>
      </c>
      <c r="J16" s="358">
        <f>6!D18</f>
        <v>0</v>
      </c>
      <c r="K16" s="90"/>
      <c r="L16" s="359">
        <f>1!P21</f>
        <v>0</v>
      </c>
      <c r="M16" s="359">
        <f>2!Q19</f>
        <v>0</v>
      </c>
      <c r="N16" s="359">
        <f>3!Q19</f>
        <v>0</v>
      </c>
      <c r="O16" s="358">
        <f t="shared" si="0"/>
        <v>0</v>
      </c>
      <c r="P16" s="359">
        <f>4!J18</f>
        <v>0</v>
      </c>
      <c r="Q16" s="90"/>
      <c r="R16" s="359">
        <f>1!R21</f>
        <v>0</v>
      </c>
      <c r="S16" s="359">
        <f>2!R19</f>
        <v>0</v>
      </c>
      <c r="T16" s="359">
        <f>3!R19</f>
        <v>0</v>
      </c>
      <c r="U16" s="358">
        <f t="shared" si="1"/>
        <v>0</v>
      </c>
      <c r="V16" s="358">
        <f>4!K18</f>
        <v>0</v>
      </c>
      <c r="W16" s="1"/>
      <c r="X16" s="1"/>
    </row>
    <row r="17" spans="1:24" s="170" customFormat="1" ht="25.5">
      <c r="A17" s="311"/>
      <c r="B17" s="366" t="str">
        <f>1!B22</f>
        <v>ИТОГО в общеобразовательных  учреждениях:</v>
      </c>
      <c r="C17" s="360">
        <f>SUM(C6:C16)</f>
        <v>93</v>
      </c>
      <c r="D17" s="360">
        <f aca="true" t="shared" si="2" ref="D17:V17">SUM(D6:D16)</f>
        <v>76</v>
      </c>
      <c r="E17" s="360">
        <f t="shared" si="2"/>
        <v>50</v>
      </c>
      <c r="F17" s="360">
        <f t="shared" si="2"/>
        <v>61</v>
      </c>
      <c r="G17" s="360">
        <f t="shared" si="2"/>
        <v>93</v>
      </c>
      <c r="H17" s="360">
        <f t="shared" si="2"/>
        <v>76</v>
      </c>
      <c r="I17" s="360">
        <f t="shared" si="2"/>
        <v>93</v>
      </c>
      <c r="J17" s="360">
        <f t="shared" si="2"/>
        <v>76</v>
      </c>
      <c r="K17" s="312"/>
      <c r="L17" s="360">
        <f t="shared" si="2"/>
        <v>15</v>
      </c>
      <c r="M17" s="360">
        <f t="shared" si="2"/>
        <v>35</v>
      </c>
      <c r="N17" s="360">
        <f t="shared" si="2"/>
        <v>12</v>
      </c>
      <c r="O17" s="360">
        <f t="shared" si="2"/>
        <v>62</v>
      </c>
      <c r="P17" s="360">
        <f t="shared" si="2"/>
        <v>62</v>
      </c>
      <c r="Q17" s="312"/>
      <c r="R17" s="360">
        <f t="shared" si="2"/>
        <v>15</v>
      </c>
      <c r="S17" s="360">
        <f t="shared" si="2"/>
        <v>35</v>
      </c>
      <c r="T17" s="360">
        <f t="shared" si="2"/>
        <v>12</v>
      </c>
      <c r="U17" s="360">
        <f t="shared" si="2"/>
        <v>62</v>
      </c>
      <c r="V17" s="360">
        <f t="shared" si="2"/>
        <v>62</v>
      </c>
      <c r="W17" s="308"/>
      <c r="X17" s="308"/>
    </row>
    <row r="18" spans="1:24" s="309" customFormat="1" ht="25.5">
      <c r="A18" s="297"/>
      <c r="B18" s="365" t="str">
        <f>1!B23</f>
        <v>Вечерние (сменные) общеобразовательные учреждения</v>
      </c>
      <c r="C18" s="359"/>
      <c r="D18" s="358"/>
      <c r="E18" s="369"/>
      <c r="F18" s="369"/>
      <c r="G18" s="359"/>
      <c r="H18" s="358"/>
      <c r="I18" s="358"/>
      <c r="J18" s="358"/>
      <c r="K18" s="90"/>
      <c r="L18" s="359"/>
      <c r="M18" s="359"/>
      <c r="N18" s="359"/>
      <c r="O18" s="358"/>
      <c r="P18" s="359"/>
      <c r="Q18" s="90"/>
      <c r="R18" s="359"/>
      <c r="S18" s="359"/>
      <c r="T18" s="359"/>
      <c r="U18" s="358"/>
      <c r="V18" s="358"/>
      <c r="W18" s="24"/>
      <c r="X18" s="24"/>
    </row>
    <row r="19" spans="1:24" s="168" customFormat="1" ht="12.75">
      <c r="A19" s="297"/>
      <c r="B19" s="365">
        <f>1!B24</f>
        <v>0</v>
      </c>
      <c r="C19" s="359">
        <f>1!D24+2!E22+3!H22</f>
        <v>0</v>
      </c>
      <c r="D19" s="358">
        <f>1!D24+2!E22</f>
        <v>0</v>
      </c>
      <c r="E19" s="370">
        <f>(1!E24+1!F24+1!G24+1!H24)+(2!H22+2!I22+2!J22+2!K22)</f>
        <v>0</v>
      </c>
      <c r="F19" s="370">
        <f>(1!E24+1!F24+1!G24+1!H24)+(2!H22+2!I22+2!J22+2!K22)+(3!I22+3!J22+3!K22+3!L22)</f>
        <v>0</v>
      </c>
      <c r="G19" s="359">
        <f>4!J21+4!M21</f>
        <v>0</v>
      </c>
      <c r="H19" s="358">
        <f>4!L21+4!N21</f>
        <v>0</v>
      </c>
      <c r="I19" s="358">
        <f>6!C21</f>
        <v>0</v>
      </c>
      <c r="J19" s="358">
        <f>6!D21</f>
        <v>0</v>
      </c>
      <c r="K19" s="90"/>
      <c r="L19" s="359">
        <f>1!P24</f>
        <v>0</v>
      </c>
      <c r="M19" s="359">
        <f>2!Q22</f>
        <v>0</v>
      </c>
      <c r="N19" s="359">
        <f>3!Q22</f>
        <v>0</v>
      </c>
      <c r="O19" s="358">
        <f t="shared" si="0"/>
        <v>0</v>
      </c>
      <c r="P19" s="359">
        <f>4!J21</f>
        <v>0</v>
      </c>
      <c r="Q19" s="90"/>
      <c r="R19" s="359">
        <f>1!R24</f>
        <v>0</v>
      </c>
      <c r="S19" s="359">
        <f>2!R22</f>
        <v>0</v>
      </c>
      <c r="T19" s="359">
        <f>3!R22</f>
        <v>0</v>
      </c>
      <c r="U19" s="358">
        <f t="shared" si="1"/>
        <v>0</v>
      </c>
      <c r="V19" s="358">
        <f>4!K21</f>
        <v>0</v>
      </c>
      <c r="W19" s="1"/>
      <c r="X19" s="1"/>
    </row>
    <row r="20" spans="1:24" s="168" customFormat="1" ht="12.75">
      <c r="A20" s="297"/>
      <c r="B20" s="365">
        <f>1!B25</f>
        <v>0</v>
      </c>
      <c r="C20" s="359">
        <f>1!D25+2!E23+3!H23</f>
        <v>0</v>
      </c>
      <c r="D20" s="358">
        <f>1!D25+2!E23</f>
        <v>0</v>
      </c>
      <c r="E20" s="370">
        <f>(1!E25+1!F25+1!G25+1!H25)+(2!H23+2!I23+2!J23+2!K23)</f>
        <v>0</v>
      </c>
      <c r="F20" s="370">
        <f>(1!E25+1!F25+1!G25+1!H25)+(2!H23+2!I23+2!J23+2!K23)+(3!I23+3!J23+3!K23+3!L23)</f>
        <v>0</v>
      </c>
      <c r="G20" s="359">
        <f>4!J22+4!M22</f>
        <v>0</v>
      </c>
      <c r="H20" s="358">
        <f>4!L22+4!N22</f>
        <v>0</v>
      </c>
      <c r="I20" s="358">
        <f>6!C22</f>
        <v>0</v>
      </c>
      <c r="J20" s="358">
        <f>6!D22</f>
        <v>0</v>
      </c>
      <c r="K20" s="90"/>
      <c r="L20" s="359">
        <f>1!P25</f>
        <v>0</v>
      </c>
      <c r="M20" s="359">
        <f>2!Q23</f>
        <v>0</v>
      </c>
      <c r="N20" s="359">
        <f>3!Q23</f>
        <v>0</v>
      </c>
      <c r="O20" s="358">
        <f t="shared" si="0"/>
        <v>0</v>
      </c>
      <c r="P20" s="359">
        <f>4!J22</f>
        <v>0</v>
      </c>
      <c r="Q20" s="90"/>
      <c r="R20" s="359">
        <f>1!R25</f>
        <v>0</v>
      </c>
      <c r="S20" s="359">
        <f>2!R23</f>
        <v>0</v>
      </c>
      <c r="T20" s="359">
        <f>3!R23</f>
        <v>0</v>
      </c>
      <c r="U20" s="358">
        <f t="shared" si="1"/>
        <v>0</v>
      </c>
      <c r="V20" s="358">
        <f>4!K22</f>
        <v>0</v>
      </c>
      <c r="W20" s="1"/>
      <c r="X20" s="1"/>
    </row>
    <row r="21" spans="1:24" s="168" customFormat="1" ht="12.75">
      <c r="A21" s="297"/>
      <c r="B21" s="365">
        <f>1!B26</f>
        <v>0</v>
      </c>
      <c r="C21" s="359">
        <f>1!D26+2!E24+3!H24</f>
        <v>0</v>
      </c>
      <c r="D21" s="358">
        <f>1!D26+2!E24</f>
        <v>0</v>
      </c>
      <c r="E21" s="370">
        <f>(1!E26+1!F26+1!G26+1!H26)+(2!H24+2!I24+2!J24+2!K24)</f>
        <v>0</v>
      </c>
      <c r="F21" s="370">
        <f>(1!E26+1!F26+1!G26+1!H26)+(2!H24+2!I24+2!J24+2!K24)+(3!I24+3!J24+3!K24+3!L24)</f>
        <v>0</v>
      </c>
      <c r="G21" s="359">
        <f>4!J23+4!M23</f>
        <v>0</v>
      </c>
      <c r="H21" s="358">
        <f>4!L23+4!N23</f>
        <v>0</v>
      </c>
      <c r="I21" s="358">
        <f>6!C23</f>
        <v>0</v>
      </c>
      <c r="J21" s="358">
        <f>6!D23</f>
        <v>0</v>
      </c>
      <c r="K21" s="90"/>
      <c r="L21" s="359">
        <f>1!P26</f>
        <v>0</v>
      </c>
      <c r="M21" s="359">
        <f>2!Q24</f>
        <v>0</v>
      </c>
      <c r="N21" s="359">
        <f>3!Q24</f>
        <v>0</v>
      </c>
      <c r="O21" s="358">
        <f t="shared" si="0"/>
        <v>0</v>
      </c>
      <c r="P21" s="359">
        <f>4!J23</f>
        <v>0</v>
      </c>
      <c r="Q21" s="90"/>
      <c r="R21" s="359">
        <f>1!R26</f>
        <v>0</v>
      </c>
      <c r="S21" s="359">
        <f>2!R24</f>
        <v>0</v>
      </c>
      <c r="T21" s="359">
        <f>3!R24</f>
        <v>0</v>
      </c>
      <c r="U21" s="358">
        <f t="shared" si="1"/>
        <v>0</v>
      </c>
      <c r="V21" s="358">
        <f>4!K23</f>
        <v>0</v>
      </c>
      <c r="W21" s="1"/>
      <c r="X21" s="1"/>
    </row>
    <row r="22" spans="1:24" s="168" customFormat="1" ht="38.25">
      <c r="A22" s="311"/>
      <c r="B22" s="366" t="str">
        <f>1!B27</f>
        <v>ИТОГО в вечерних (сменных) общеобразовательных учреждениях:</v>
      </c>
      <c r="C22" s="360">
        <f>SUM(C19:C21)</f>
        <v>0</v>
      </c>
      <c r="D22" s="360">
        <f aca="true" t="shared" si="3" ref="D22:V22">SUM(D19:D21)</f>
        <v>0</v>
      </c>
      <c r="E22" s="360">
        <f t="shared" si="3"/>
        <v>0</v>
      </c>
      <c r="F22" s="360">
        <f t="shared" si="3"/>
        <v>0</v>
      </c>
      <c r="G22" s="360">
        <f t="shared" si="3"/>
        <v>0</v>
      </c>
      <c r="H22" s="360">
        <f t="shared" si="3"/>
        <v>0</v>
      </c>
      <c r="I22" s="360">
        <f t="shared" si="3"/>
        <v>0</v>
      </c>
      <c r="J22" s="360">
        <f t="shared" si="3"/>
        <v>0</v>
      </c>
      <c r="K22" s="312"/>
      <c r="L22" s="360">
        <f t="shared" si="3"/>
        <v>0</v>
      </c>
      <c r="M22" s="360">
        <f t="shared" si="3"/>
        <v>0</v>
      </c>
      <c r="N22" s="360">
        <f t="shared" si="3"/>
        <v>0</v>
      </c>
      <c r="O22" s="360">
        <f t="shared" si="3"/>
        <v>0</v>
      </c>
      <c r="P22" s="360">
        <f t="shared" si="3"/>
        <v>0</v>
      </c>
      <c r="Q22" s="312"/>
      <c r="R22" s="360">
        <f t="shared" si="3"/>
        <v>0</v>
      </c>
      <c r="S22" s="360">
        <f t="shared" si="3"/>
        <v>0</v>
      </c>
      <c r="T22" s="360">
        <f t="shared" si="3"/>
        <v>0</v>
      </c>
      <c r="U22" s="360">
        <f t="shared" si="3"/>
        <v>0</v>
      </c>
      <c r="V22" s="360">
        <f t="shared" si="3"/>
        <v>0</v>
      </c>
      <c r="W22" s="1"/>
      <c r="X22" s="1"/>
    </row>
    <row r="23" spans="1:24" s="16" customFormat="1" ht="16.5">
      <c r="A23" s="298"/>
      <c r="B23" s="367" t="str">
        <f>1!B28</f>
        <v>ВСЕГО:</v>
      </c>
      <c r="C23" s="371">
        <f aca="true" t="shared" si="4" ref="C23:J23">C22+C17</f>
        <v>93</v>
      </c>
      <c r="D23" s="372">
        <f t="shared" si="4"/>
        <v>76</v>
      </c>
      <c r="E23" s="373">
        <f t="shared" si="4"/>
        <v>50</v>
      </c>
      <c r="F23" s="374">
        <f t="shared" si="4"/>
        <v>61</v>
      </c>
      <c r="G23" s="371">
        <f t="shared" si="4"/>
        <v>93</v>
      </c>
      <c r="H23" s="372">
        <f t="shared" si="4"/>
        <v>76</v>
      </c>
      <c r="I23" s="371">
        <f t="shared" si="4"/>
        <v>93</v>
      </c>
      <c r="J23" s="372">
        <f t="shared" si="4"/>
        <v>76</v>
      </c>
      <c r="K23" s="94"/>
      <c r="L23" s="361">
        <f>L22+L17</f>
        <v>15</v>
      </c>
      <c r="M23" s="361">
        <f>M22+M17</f>
        <v>35</v>
      </c>
      <c r="N23" s="361">
        <f>N22+N17</f>
        <v>12</v>
      </c>
      <c r="O23" s="363">
        <f>O22+O17</f>
        <v>62</v>
      </c>
      <c r="P23" s="363">
        <f>P22+P17</f>
        <v>62</v>
      </c>
      <c r="Q23" s="94"/>
      <c r="R23" s="361">
        <f>R22+R17</f>
        <v>15</v>
      </c>
      <c r="S23" s="361">
        <f>S22+S17</f>
        <v>35</v>
      </c>
      <c r="T23" s="361">
        <f>T22+T17</f>
        <v>12</v>
      </c>
      <c r="U23" s="362">
        <f>U22+U17</f>
        <v>62</v>
      </c>
      <c r="V23" s="362">
        <f>V22+V17</f>
        <v>62</v>
      </c>
      <c r="W23" s="310"/>
      <c r="X23" s="310"/>
    </row>
    <row r="24" spans="1:24" s="168" customFormat="1" ht="51.75" customHeight="1">
      <c r="A24" s="158"/>
      <c r="B24" s="96"/>
      <c r="C24" s="847" t="s">
        <v>104</v>
      </c>
      <c r="D24" s="847"/>
      <c r="E24" s="847"/>
      <c r="F24" s="847"/>
      <c r="G24" s="847"/>
      <c r="H24" s="847"/>
      <c r="I24" s="847"/>
      <c r="J24" s="847"/>
      <c r="K24" s="95"/>
      <c r="L24" s="847" t="s">
        <v>274</v>
      </c>
      <c r="M24" s="847"/>
      <c r="N24" s="847"/>
      <c r="O24" s="847"/>
      <c r="P24" s="847"/>
      <c r="Q24" s="95"/>
      <c r="R24" s="847" t="s">
        <v>124</v>
      </c>
      <c r="S24" s="847"/>
      <c r="T24" s="847"/>
      <c r="U24" s="847"/>
      <c r="V24" s="847"/>
      <c r="W24" s="1"/>
      <c r="X24" s="1"/>
    </row>
    <row r="25" spans="1:24" s="168" customFormat="1" ht="12.75">
      <c r="A25" s="158"/>
      <c r="B25" s="96"/>
      <c r="C25" s="89"/>
      <c r="D25" s="89"/>
      <c r="E25" s="89"/>
      <c r="F25" s="89"/>
      <c r="G25" s="89"/>
      <c r="H25" s="89"/>
      <c r="I25" s="89"/>
      <c r="J25" s="89"/>
      <c r="K25" s="90"/>
      <c r="L25" s="90"/>
      <c r="M25" s="90"/>
      <c r="N25" s="90"/>
      <c r="O25" s="90"/>
      <c r="P25" s="91"/>
      <c r="Q25" s="90"/>
      <c r="R25" s="90"/>
      <c r="S25" s="90"/>
      <c r="T25" s="90"/>
      <c r="U25" s="90"/>
      <c r="V25" s="90"/>
      <c r="W25" s="1"/>
      <c r="X25" s="1"/>
    </row>
    <row r="26" spans="1:24" s="168" customFormat="1" ht="12.75">
      <c r="A26" s="158"/>
      <c r="B26" s="96"/>
      <c r="C26" s="89"/>
      <c r="D26" s="89"/>
      <c r="E26" s="89"/>
      <c r="F26" s="89"/>
      <c r="G26" s="89"/>
      <c r="H26" s="89"/>
      <c r="I26" s="89"/>
      <c r="J26" s="89"/>
      <c r="K26" s="90"/>
      <c r="L26" s="90"/>
      <c r="M26" s="90"/>
      <c r="N26" s="90"/>
      <c r="O26" s="90"/>
      <c r="P26" s="91"/>
      <c r="Q26" s="90"/>
      <c r="R26" s="90"/>
      <c r="S26" s="90"/>
      <c r="T26" s="90"/>
      <c r="U26" s="90"/>
      <c r="V26" s="90"/>
      <c r="W26" s="1"/>
      <c r="X26" s="1"/>
    </row>
    <row r="27" spans="1:24" s="168" customFormat="1" ht="12.75">
      <c r="A27" s="158"/>
      <c r="B27" s="96"/>
      <c r="C27" s="89"/>
      <c r="D27" s="89"/>
      <c r="E27" s="89"/>
      <c r="F27" s="89"/>
      <c r="G27" s="89"/>
      <c r="H27" s="89"/>
      <c r="I27" s="89"/>
      <c r="J27" s="89"/>
      <c r="K27" s="90"/>
      <c r="L27" s="90"/>
      <c r="M27" s="90"/>
      <c r="N27" s="90"/>
      <c r="O27" s="90"/>
      <c r="P27" s="91"/>
      <c r="Q27" s="90"/>
      <c r="R27" s="90"/>
      <c r="S27" s="90"/>
      <c r="T27" s="90"/>
      <c r="U27" s="90"/>
      <c r="V27" s="90"/>
      <c r="W27" s="1"/>
      <c r="X27" s="1"/>
    </row>
    <row r="28" spans="1:24" s="168" customFormat="1" ht="12.75">
      <c r="A28" s="158"/>
      <c r="B28" s="96"/>
      <c r="C28" s="89"/>
      <c r="D28" s="89"/>
      <c r="E28" s="89"/>
      <c r="F28" s="89"/>
      <c r="G28" s="89"/>
      <c r="H28" s="89"/>
      <c r="I28" s="89"/>
      <c r="J28" s="89"/>
      <c r="K28" s="90"/>
      <c r="L28" s="90"/>
      <c r="M28" s="90"/>
      <c r="N28" s="90"/>
      <c r="O28" s="90"/>
      <c r="P28" s="91"/>
      <c r="Q28" s="90"/>
      <c r="R28" s="90"/>
      <c r="S28" s="90"/>
      <c r="T28" s="90"/>
      <c r="U28" s="90"/>
      <c r="V28" s="90"/>
      <c r="W28" s="1"/>
      <c r="X28" s="1"/>
    </row>
    <row r="29" spans="1:24" s="168" customFormat="1" ht="12.75" customHeight="1">
      <c r="A29" s="158"/>
      <c r="B29" s="96"/>
      <c r="C29" s="89"/>
      <c r="D29" s="332">
        <f>F17</f>
        <v>61</v>
      </c>
      <c r="E29" s="333">
        <f>D29/D30</f>
        <v>0.6559139784946236</v>
      </c>
      <c r="F29" s="844" t="s">
        <v>358</v>
      </c>
      <c r="G29" s="844"/>
      <c r="I29" s="89"/>
      <c r="J29" s="89"/>
      <c r="K29" s="90"/>
      <c r="L29" s="90"/>
      <c r="M29" s="90"/>
      <c r="N29" s="90"/>
      <c r="O29" s="90"/>
      <c r="P29" s="91"/>
      <c r="Q29" s="90"/>
      <c r="R29" s="90"/>
      <c r="S29" s="90"/>
      <c r="T29" s="90"/>
      <c r="U29" s="90"/>
      <c r="V29" s="90"/>
      <c r="W29" s="1"/>
      <c r="X29" s="1"/>
    </row>
    <row r="30" spans="1:24" s="168" customFormat="1" ht="12.75">
      <c r="A30" s="158"/>
      <c r="B30" s="96"/>
      <c r="C30" s="89"/>
      <c r="D30" s="332">
        <f>C17</f>
        <v>93</v>
      </c>
      <c r="E30" s="333"/>
      <c r="F30" s="844"/>
      <c r="G30" s="844"/>
      <c r="I30" s="89"/>
      <c r="J30" s="89"/>
      <c r="K30" s="90"/>
      <c r="L30" s="90"/>
      <c r="M30" s="90"/>
      <c r="N30" s="90"/>
      <c r="O30" s="90"/>
      <c r="P30" s="91"/>
      <c r="Q30" s="90"/>
      <c r="R30" s="90"/>
      <c r="S30" s="90"/>
      <c r="T30" s="90"/>
      <c r="U30" s="90"/>
      <c r="V30" s="90"/>
      <c r="W30" s="1"/>
      <c r="X30" s="1"/>
    </row>
    <row r="31" spans="1:24" s="168" customFormat="1" ht="12.75">
      <c r="A31" s="158"/>
      <c r="B31" s="96"/>
      <c r="C31" s="89"/>
      <c r="D31" s="89"/>
      <c r="E31" s="89"/>
      <c r="F31" s="89"/>
      <c r="G31" s="89"/>
      <c r="I31" s="89"/>
      <c r="J31" s="89"/>
      <c r="K31" s="90"/>
      <c r="L31" s="90"/>
      <c r="M31" s="90"/>
      <c r="N31" s="90"/>
      <c r="O31" s="90"/>
      <c r="P31" s="91"/>
      <c r="Q31" s="90"/>
      <c r="R31" s="90"/>
      <c r="S31" s="90"/>
      <c r="T31" s="90"/>
      <c r="U31" s="90"/>
      <c r="V31" s="90"/>
      <c r="W31" s="1"/>
      <c r="X31" s="1"/>
    </row>
    <row r="32" spans="1:24" s="168" customFormat="1" ht="12.75" customHeight="1">
      <c r="A32" s="158"/>
      <c r="B32" s="96"/>
      <c r="C32" s="89"/>
      <c r="D32" s="332">
        <f>E17</f>
        <v>50</v>
      </c>
      <c r="E32" s="333">
        <f>D32/D33</f>
        <v>0.6578947368421053</v>
      </c>
      <c r="F32" s="844" t="s">
        <v>360</v>
      </c>
      <c r="G32" s="844"/>
      <c r="I32" s="89"/>
      <c r="J32" s="89"/>
      <c r="K32" s="90"/>
      <c r="L32" s="90"/>
      <c r="M32" s="90"/>
      <c r="N32" s="90"/>
      <c r="O32" s="90"/>
      <c r="P32" s="91"/>
      <c r="Q32" s="90"/>
      <c r="R32" s="90"/>
      <c r="S32" s="90"/>
      <c r="T32" s="90"/>
      <c r="U32" s="90"/>
      <c r="V32" s="90"/>
      <c r="W32" s="1"/>
      <c r="X32" s="1"/>
    </row>
    <row r="33" spans="1:24" s="168" customFormat="1" ht="12.75">
      <c r="A33" s="158"/>
      <c r="B33" s="96"/>
      <c r="C33" s="89"/>
      <c r="D33" s="332">
        <f>D17</f>
        <v>76</v>
      </c>
      <c r="E33" s="333"/>
      <c r="F33" s="844"/>
      <c r="G33" s="844"/>
      <c r="I33" s="89"/>
      <c r="J33" s="89"/>
      <c r="K33" s="90"/>
      <c r="L33" s="90"/>
      <c r="M33" s="90"/>
      <c r="N33" s="90"/>
      <c r="O33" s="90"/>
      <c r="P33" s="91"/>
      <c r="Q33" s="90"/>
      <c r="R33" s="90"/>
      <c r="S33" s="90"/>
      <c r="T33" s="90"/>
      <c r="U33" s="90"/>
      <c r="V33" s="90"/>
      <c r="W33" s="1"/>
      <c r="X33" s="1"/>
    </row>
    <row r="34" spans="1:24" s="168" customFormat="1" ht="12.75">
      <c r="A34" s="158"/>
      <c r="B34" s="96"/>
      <c r="C34" s="89"/>
      <c r="D34" s="89"/>
      <c r="E34" s="89"/>
      <c r="F34" s="89"/>
      <c r="G34" s="89"/>
      <c r="H34" s="89"/>
      <c r="I34" s="89"/>
      <c r="J34" s="89"/>
      <c r="K34" s="90"/>
      <c r="L34" s="90"/>
      <c r="M34" s="90"/>
      <c r="N34" s="90"/>
      <c r="O34" s="90"/>
      <c r="P34" s="91"/>
      <c r="Q34" s="90"/>
      <c r="R34" s="90"/>
      <c r="S34" s="90"/>
      <c r="T34" s="90"/>
      <c r="U34" s="90"/>
      <c r="V34" s="90"/>
      <c r="W34" s="1"/>
      <c r="X34" s="1"/>
    </row>
    <row r="35" spans="1:24" s="168" customFormat="1" ht="12.75">
      <c r="A35" s="158"/>
      <c r="B35" s="96"/>
      <c r="C35" s="89"/>
      <c r="D35" s="89"/>
      <c r="E35" s="89"/>
      <c r="F35" s="89"/>
      <c r="G35" s="89"/>
      <c r="H35" s="89"/>
      <c r="I35" s="89"/>
      <c r="J35" s="89"/>
      <c r="K35" s="90"/>
      <c r="L35" s="90"/>
      <c r="M35" s="90"/>
      <c r="N35" s="90"/>
      <c r="O35" s="90"/>
      <c r="P35" s="91"/>
      <c r="Q35" s="90"/>
      <c r="R35" s="90"/>
      <c r="S35" s="90"/>
      <c r="T35" s="90"/>
      <c r="U35" s="90"/>
      <c r="V35" s="90"/>
      <c r="W35" s="1"/>
      <c r="X35" s="1"/>
    </row>
    <row r="36" spans="1:24" s="168" customFormat="1" ht="12.75">
      <c r="A36" s="158"/>
      <c r="B36" s="96"/>
      <c r="C36" s="89"/>
      <c r="D36" s="89"/>
      <c r="E36" s="89"/>
      <c r="F36" s="89"/>
      <c r="G36" s="89"/>
      <c r="H36" s="89"/>
      <c r="I36" s="89"/>
      <c r="J36" s="89"/>
      <c r="K36" s="90"/>
      <c r="L36" s="90"/>
      <c r="M36" s="90"/>
      <c r="N36" s="90"/>
      <c r="O36" s="90"/>
      <c r="P36" s="91"/>
      <c r="Q36" s="90"/>
      <c r="R36" s="90"/>
      <c r="S36" s="90"/>
      <c r="T36" s="90"/>
      <c r="U36" s="90"/>
      <c r="V36" s="90"/>
      <c r="W36" s="1"/>
      <c r="X36" s="1"/>
    </row>
    <row r="37" spans="1:24" s="168" customFormat="1" ht="12.75">
      <c r="A37" s="158"/>
      <c r="B37" s="96"/>
      <c r="C37" s="89"/>
      <c r="D37" s="89"/>
      <c r="E37" s="89"/>
      <c r="F37" s="89"/>
      <c r="G37" s="89"/>
      <c r="H37" s="89"/>
      <c r="I37" s="89"/>
      <c r="J37" s="89"/>
      <c r="K37" s="90"/>
      <c r="L37" s="90"/>
      <c r="M37" s="90"/>
      <c r="N37" s="90"/>
      <c r="O37" s="90"/>
      <c r="P37" s="91"/>
      <c r="Q37" s="90"/>
      <c r="R37" s="90"/>
      <c r="S37" s="90"/>
      <c r="T37" s="90"/>
      <c r="U37" s="90"/>
      <c r="V37" s="90"/>
      <c r="W37" s="1"/>
      <c r="X37" s="1"/>
    </row>
    <row r="38" spans="1:24" s="168" customFormat="1" ht="12.75">
      <c r="A38" s="158"/>
      <c r="B38" s="96"/>
      <c r="C38" s="89"/>
      <c r="D38" s="89"/>
      <c r="E38" s="89"/>
      <c r="F38" s="89"/>
      <c r="G38" s="89"/>
      <c r="H38" s="89"/>
      <c r="I38" s="89"/>
      <c r="J38" s="89"/>
      <c r="K38" s="90"/>
      <c r="L38" s="90"/>
      <c r="M38" s="90"/>
      <c r="N38" s="90"/>
      <c r="O38" s="90"/>
      <c r="P38" s="91"/>
      <c r="Q38" s="90"/>
      <c r="R38" s="90"/>
      <c r="S38" s="90"/>
      <c r="T38" s="90"/>
      <c r="U38" s="90"/>
      <c r="V38" s="90"/>
      <c r="W38" s="1"/>
      <c r="X38" s="1"/>
    </row>
    <row r="39" spans="1:24" s="168" customFormat="1" ht="12.75">
      <c r="A39" s="158"/>
      <c r="B39" s="96"/>
      <c r="C39" s="89"/>
      <c r="D39" s="89"/>
      <c r="E39" s="89"/>
      <c r="F39" s="89"/>
      <c r="G39" s="89"/>
      <c r="H39" s="89"/>
      <c r="I39" s="89"/>
      <c r="J39" s="89"/>
      <c r="K39" s="90"/>
      <c r="L39" s="90"/>
      <c r="M39" s="90"/>
      <c r="N39" s="90"/>
      <c r="O39" s="90"/>
      <c r="P39" s="91"/>
      <c r="Q39" s="90"/>
      <c r="R39" s="90"/>
      <c r="S39" s="90"/>
      <c r="T39" s="90"/>
      <c r="U39" s="90"/>
      <c r="V39" s="90"/>
      <c r="W39" s="1"/>
      <c r="X39" s="1"/>
    </row>
    <row r="40" spans="1:24" s="168" customFormat="1" ht="12.75">
      <c r="A40" s="158"/>
      <c r="B40" s="96"/>
      <c r="C40" s="89"/>
      <c r="D40" s="89"/>
      <c r="E40" s="89"/>
      <c r="F40" s="89"/>
      <c r="G40" s="89"/>
      <c r="H40" s="89"/>
      <c r="I40" s="89"/>
      <c r="J40" s="89"/>
      <c r="K40" s="90"/>
      <c r="L40" s="90"/>
      <c r="M40" s="90"/>
      <c r="N40" s="90"/>
      <c r="O40" s="90"/>
      <c r="P40" s="91"/>
      <c r="Q40" s="90"/>
      <c r="R40" s="90"/>
      <c r="S40" s="90"/>
      <c r="T40" s="90"/>
      <c r="U40" s="90"/>
      <c r="V40" s="90"/>
      <c r="W40" s="1"/>
      <c r="X40" s="1"/>
    </row>
    <row r="41" spans="1:24" s="168" customFormat="1" ht="12.75">
      <c r="A41" s="158"/>
      <c r="B41" s="96"/>
      <c r="C41" s="89"/>
      <c r="D41" s="89"/>
      <c r="E41" s="89"/>
      <c r="F41" s="89"/>
      <c r="G41" s="89"/>
      <c r="H41" s="89"/>
      <c r="I41" s="89"/>
      <c r="J41" s="89"/>
      <c r="K41" s="90"/>
      <c r="L41" s="90"/>
      <c r="M41" s="90"/>
      <c r="N41" s="90"/>
      <c r="O41" s="90"/>
      <c r="P41" s="91"/>
      <c r="Q41" s="90"/>
      <c r="R41" s="90"/>
      <c r="S41" s="90"/>
      <c r="T41" s="90"/>
      <c r="U41" s="90"/>
      <c r="V41" s="90"/>
      <c r="W41" s="1"/>
      <c r="X41" s="1"/>
    </row>
    <row r="42" spans="1:24" s="168" customFormat="1" ht="12.75">
      <c r="A42" s="158"/>
      <c r="B42" s="96"/>
      <c r="C42" s="89"/>
      <c r="D42" s="89"/>
      <c r="E42" s="89"/>
      <c r="F42" s="89"/>
      <c r="G42" s="89"/>
      <c r="H42" s="89"/>
      <c r="I42" s="89"/>
      <c r="J42" s="89"/>
      <c r="K42" s="90"/>
      <c r="L42" s="90"/>
      <c r="M42" s="90"/>
      <c r="N42" s="90"/>
      <c r="O42" s="90"/>
      <c r="P42" s="91"/>
      <c r="Q42" s="90"/>
      <c r="R42" s="90"/>
      <c r="S42" s="90"/>
      <c r="T42" s="90"/>
      <c r="U42" s="90"/>
      <c r="V42" s="90"/>
      <c r="W42" s="1"/>
      <c r="X42" s="1"/>
    </row>
    <row r="43" spans="1:24" s="168" customFormat="1" ht="12.75">
      <c r="A43" s="158"/>
      <c r="B43" s="96"/>
      <c r="C43" s="89"/>
      <c r="D43" s="89"/>
      <c r="E43" s="89"/>
      <c r="F43" s="89"/>
      <c r="G43" s="89"/>
      <c r="H43" s="89"/>
      <c r="I43" s="89"/>
      <c r="J43" s="89"/>
      <c r="K43" s="90"/>
      <c r="L43" s="90"/>
      <c r="M43" s="90"/>
      <c r="N43" s="90"/>
      <c r="O43" s="90"/>
      <c r="P43" s="91"/>
      <c r="Q43" s="90"/>
      <c r="R43" s="90"/>
      <c r="S43" s="90"/>
      <c r="T43" s="90"/>
      <c r="U43" s="90"/>
      <c r="V43" s="90"/>
      <c r="W43" s="1"/>
      <c r="X43" s="1"/>
    </row>
    <row r="44" spans="1:24" s="168" customFormat="1" ht="12.75">
      <c r="A44" s="158"/>
      <c r="B44" s="96"/>
      <c r="C44" s="89"/>
      <c r="D44" s="89"/>
      <c r="E44" s="89"/>
      <c r="F44" s="89"/>
      <c r="G44" s="89"/>
      <c r="H44" s="89"/>
      <c r="I44" s="89"/>
      <c r="J44" s="89"/>
      <c r="K44" s="90"/>
      <c r="L44" s="90"/>
      <c r="M44" s="90"/>
      <c r="N44" s="90"/>
      <c r="O44" s="90"/>
      <c r="P44" s="91"/>
      <c r="Q44" s="90"/>
      <c r="R44" s="90"/>
      <c r="S44" s="90"/>
      <c r="T44" s="90"/>
      <c r="U44" s="90"/>
      <c r="V44" s="90"/>
      <c r="W44" s="1"/>
      <c r="X44" s="1"/>
    </row>
    <row r="45" spans="1:24" s="168" customFormat="1" ht="12.75">
      <c r="A45" s="158"/>
      <c r="B45" s="96"/>
      <c r="C45" s="89"/>
      <c r="D45" s="89"/>
      <c r="E45" s="89"/>
      <c r="F45" s="89"/>
      <c r="G45" s="89"/>
      <c r="H45" s="89"/>
      <c r="I45" s="89"/>
      <c r="J45" s="89"/>
      <c r="K45" s="90"/>
      <c r="L45" s="90"/>
      <c r="M45" s="90"/>
      <c r="N45" s="90"/>
      <c r="O45" s="90"/>
      <c r="P45" s="91"/>
      <c r="Q45" s="90"/>
      <c r="R45" s="90"/>
      <c r="S45" s="90"/>
      <c r="T45" s="90"/>
      <c r="U45" s="90"/>
      <c r="V45" s="90"/>
      <c r="W45" s="1"/>
      <c r="X45" s="1"/>
    </row>
    <row r="46" spans="1:24" s="168" customFormat="1" ht="12.75">
      <c r="A46" s="158"/>
      <c r="B46" s="96"/>
      <c r="C46" s="89"/>
      <c r="D46" s="89"/>
      <c r="E46" s="89"/>
      <c r="F46" s="89"/>
      <c r="G46" s="89"/>
      <c r="H46" s="89"/>
      <c r="I46" s="89"/>
      <c r="J46" s="89"/>
      <c r="K46" s="90"/>
      <c r="L46" s="90"/>
      <c r="M46" s="90"/>
      <c r="N46" s="90"/>
      <c r="O46" s="90"/>
      <c r="P46" s="91"/>
      <c r="Q46" s="90"/>
      <c r="R46" s="90"/>
      <c r="S46" s="90"/>
      <c r="T46" s="90"/>
      <c r="U46" s="90"/>
      <c r="V46" s="90"/>
      <c r="W46" s="1"/>
      <c r="X46" s="1"/>
    </row>
    <row r="47" spans="1:24" s="168" customFormat="1" ht="12.75">
      <c r="A47" s="158"/>
      <c r="B47" s="96"/>
      <c r="C47" s="89"/>
      <c r="D47" s="89"/>
      <c r="E47" s="89"/>
      <c r="F47" s="89"/>
      <c r="G47" s="89"/>
      <c r="H47" s="89"/>
      <c r="I47" s="89"/>
      <c r="J47" s="89"/>
      <c r="K47" s="90"/>
      <c r="L47" s="90"/>
      <c r="M47" s="90"/>
      <c r="N47" s="90"/>
      <c r="O47" s="90"/>
      <c r="P47" s="91"/>
      <c r="Q47" s="90"/>
      <c r="R47" s="90"/>
      <c r="S47" s="90"/>
      <c r="T47" s="90"/>
      <c r="U47" s="90"/>
      <c r="V47" s="90"/>
      <c r="W47" s="1"/>
      <c r="X47" s="1"/>
    </row>
    <row r="48" spans="1:24" s="168" customFormat="1" ht="12.75">
      <c r="A48" s="158"/>
      <c r="B48" s="96"/>
      <c r="C48" s="89"/>
      <c r="D48" s="89"/>
      <c r="E48" s="89"/>
      <c r="F48" s="89"/>
      <c r="G48" s="89"/>
      <c r="H48" s="89"/>
      <c r="I48" s="89"/>
      <c r="J48" s="89"/>
      <c r="K48" s="90"/>
      <c r="L48" s="90"/>
      <c r="M48" s="90"/>
      <c r="N48" s="90"/>
      <c r="O48" s="90"/>
      <c r="P48" s="91"/>
      <c r="Q48" s="90"/>
      <c r="R48" s="90"/>
      <c r="S48" s="90"/>
      <c r="T48" s="90"/>
      <c r="U48" s="90"/>
      <c r="V48" s="90"/>
      <c r="W48" s="1"/>
      <c r="X48" s="1"/>
    </row>
    <row r="49" spans="1:24" s="168" customFormat="1" ht="12.75">
      <c r="A49" s="158"/>
      <c r="B49" s="96"/>
      <c r="C49" s="89"/>
      <c r="D49" s="89"/>
      <c r="E49" s="89"/>
      <c r="F49" s="89"/>
      <c r="G49" s="89"/>
      <c r="H49" s="89"/>
      <c r="I49" s="89"/>
      <c r="J49" s="89"/>
      <c r="K49" s="90"/>
      <c r="L49" s="90"/>
      <c r="M49" s="90"/>
      <c r="N49" s="90"/>
      <c r="O49" s="90"/>
      <c r="P49" s="91"/>
      <c r="Q49" s="90"/>
      <c r="R49" s="90"/>
      <c r="S49" s="90"/>
      <c r="T49" s="90"/>
      <c r="U49" s="90"/>
      <c r="V49" s="90"/>
      <c r="W49" s="1"/>
      <c r="X49" s="1"/>
    </row>
    <row r="50" spans="1:24" s="168" customFormat="1" ht="12.75">
      <c r="A50" s="158"/>
      <c r="B50" s="96"/>
      <c r="C50" s="89"/>
      <c r="D50" s="89"/>
      <c r="E50" s="89"/>
      <c r="F50" s="89"/>
      <c r="G50" s="89"/>
      <c r="H50" s="89"/>
      <c r="I50" s="89"/>
      <c r="J50" s="89"/>
      <c r="K50" s="90"/>
      <c r="L50" s="90"/>
      <c r="M50" s="90"/>
      <c r="N50" s="90"/>
      <c r="O50" s="90"/>
      <c r="P50" s="91"/>
      <c r="Q50" s="90"/>
      <c r="R50" s="90"/>
      <c r="S50" s="90"/>
      <c r="T50" s="90"/>
      <c r="U50" s="90"/>
      <c r="V50" s="90"/>
      <c r="W50" s="1"/>
      <c r="X50" s="1"/>
    </row>
    <row r="51" spans="1:24" s="168" customFormat="1" ht="12.75">
      <c r="A51" s="158"/>
      <c r="B51" s="96"/>
      <c r="C51" s="89"/>
      <c r="D51" s="89"/>
      <c r="E51" s="89"/>
      <c r="F51" s="89"/>
      <c r="G51" s="89"/>
      <c r="H51" s="89"/>
      <c r="I51" s="89"/>
      <c r="J51" s="89"/>
      <c r="K51" s="90"/>
      <c r="L51" s="90"/>
      <c r="M51" s="90"/>
      <c r="N51" s="90"/>
      <c r="O51" s="90"/>
      <c r="P51" s="91"/>
      <c r="Q51" s="90"/>
      <c r="R51" s="90"/>
      <c r="S51" s="90"/>
      <c r="T51" s="90"/>
      <c r="U51" s="90"/>
      <c r="V51" s="90"/>
      <c r="W51" s="1"/>
      <c r="X51" s="1"/>
    </row>
    <row r="52" spans="1:24" s="168" customFormat="1" ht="12.75">
      <c r="A52" s="158"/>
      <c r="B52" s="96"/>
      <c r="C52" s="89"/>
      <c r="D52" s="89"/>
      <c r="E52" s="89"/>
      <c r="F52" s="89"/>
      <c r="G52" s="89"/>
      <c r="H52" s="89"/>
      <c r="I52" s="89"/>
      <c r="J52" s="89"/>
      <c r="K52" s="90"/>
      <c r="L52" s="90"/>
      <c r="M52" s="90"/>
      <c r="N52" s="90"/>
      <c r="O52" s="90"/>
      <c r="P52" s="91"/>
      <c r="Q52" s="90"/>
      <c r="R52" s="90"/>
      <c r="S52" s="90"/>
      <c r="T52" s="90"/>
      <c r="U52" s="90"/>
      <c r="V52" s="90"/>
      <c r="W52" s="1"/>
      <c r="X52" s="1"/>
    </row>
    <row r="53" spans="1:24" s="168" customFormat="1" ht="12.75">
      <c r="A53" s="158"/>
      <c r="B53" s="96"/>
      <c r="C53" s="89"/>
      <c r="D53" s="89"/>
      <c r="E53" s="89"/>
      <c r="F53" s="89"/>
      <c r="G53" s="89"/>
      <c r="H53" s="89"/>
      <c r="I53" s="89"/>
      <c r="J53" s="89"/>
      <c r="K53" s="90"/>
      <c r="L53" s="90"/>
      <c r="M53" s="90"/>
      <c r="N53" s="90"/>
      <c r="O53" s="90"/>
      <c r="P53" s="91"/>
      <c r="Q53" s="90"/>
      <c r="R53" s="90"/>
      <c r="S53" s="90"/>
      <c r="T53" s="90"/>
      <c r="U53" s="90"/>
      <c r="V53" s="90"/>
      <c r="W53" s="1"/>
      <c r="X53" s="1"/>
    </row>
    <row r="54" spans="1:24" s="168" customFormat="1" ht="12.75">
      <c r="A54" s="158"/>
      <c r="B54" s="96"/>
      <c r="C54" s="89"/>
      <c r="D54" s="89"/>
      <c r="E54" s="89"/>
      <c r="F54" s="89"/>
      <c r="G54" s="89"/>
      <c r="H54" s="89"/>
      <c r="I54" s="89"/>
      <c r="J54" s="89"/>
      <c r="K54" s="90"/>
      <c r="L54" s="90"/>
      <c r="M54" s="90"/>
      <c r="N54" s="90"/>
      <c r="O54" s="90"/>
      <c r="P54" s="91"/>
      <c r="Q54" s="90"/>
      <c r="R54" s="90"/>
      <c r="S54" s="90"/>
      <c r="T54" s="90"/>
      <c r="U54" s="90"/>
      <c r="V54" s="90"/>
      <c r="W54" s="1"/>
      <c r="X54" s="1"/>
    </row>
    <row r="55" spans="1:24" s="168" customFormat="1" ht="12.75">
      <c r="A55" s="158"/>
      <c r="B55" s="96"/>
      <c r="C55" s="89"/>
      <c r="D55" s="89"/>
      <c r="E55" s="89"/>
      <c r="F55" s="89"/>
      <c r="G55" s="89"/>
      <c r="H55" s="89"/>
      <c r="I55" s="89"/>
      <c r="J55" s="89"/>
      <c r="K55" s="90"/>
      <c r="L55" s="90"/>
      <c r="M55" s="90"/>
      <c r="N55" s="90"/>
      <c r="O55" s="90"/>
      <c r="P55" s="91"/>
      <c r="Q55" s="90"/>
      <c r="R55" s="90"/>
      <c r="S55" s="90"/>
      <c r="T55" s="90"/>
      <c r="U55" s="90"/>
      <c r="V55" s="90"/>
      <c r="W55" s="1"/>
      <c r="X55" s="1"/>
    </row>
  </sheetData>
  <sheetProtection/>
  <mergeCells count="11">
    <mergeCell ref="L24:P24"/>
    <mergeCell ref="C3:F3"/>
    <mergeCell ref="F29:G30"/>
    <mergeCell ref="F32:G33"/>
    <mergeCell ref="B1:C1"/>
    <mergeCell ref="O4:P4"/>
    <mergeCell ref="V3:V4"/>
    <mergeCell ref="R24:V24"/>
    <mergeCell ref="G3:H3"/>
    <mergeCell ref="I3:J3"/>
    <mergeCell ref="C24:J24"/>
  </mergeCells>
  <printOptions/>
  <pageMargins left="0.35433070866141736" right="0.4330708661417323" top="0.31496062992125984" bottom="0.31496062992125984" header="0.31496062992125984" footer="0.31496062992125984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29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4.7109375" style="318" customWidth="1"/>
    <col min="2" max="2" width="29.28125" style="67" customWidth="1"/>
    <col min="3" max="3" width="8.140625" style="67" customWidth="1"/>
    <col min="4" max="4" width="3.28125" style="67" customWidth="1"/>
    <col min="5" max="5" width="3.28125" style="67" bestFit="1" customWidth="1"/>
    <col min="6" max="6" width="3.28125" style="87" customWidth="1"/>
    <col min="7" max="7" width="3.28125" style="67" bestFit="1" customWidth="1"/>
    <col min="8" max="8" width="5.7109375" style="67" customWidth="1"/>
    <col min="9" max="9" width="3.28125" style="67" bestFit="1" customWidth="1"/>
    <col min="10" max="10" width="5.7109375" style="67" customWidth="1"/>
    <col min="11" max="11" width="3.28125" style="67" customWidth="1"/>
    <col min="12" max="12" width="5.00390625" style="85" customWidth="1"/>
    <col min="13" max="13" width="3.28125" style="85" bestFit="1" customWidth="1"/>
    <col min="14" max="15" width="3.28125" style="85" customWidth="1"/>
    <col min="16" max="16" width="5.7109375" style="85" bestFit="1" customWidth="1"/>
    <col min="17" max="19" width="3.28125" style="85" customWidth="1"/>
    <col min="20" max="20" width="5.7109375" style="85" customWidth="1"/>
    <col min="21" max="21" width="4.28125" style="85" customWidth="1"/>
    <col min="22" max="22" width="5.7109375" style="85" customWidth="1"/>
    <col min="23" max="25" width="5.7109375" style="0" customWidth="1"/>
    <col min="26" max="26" width="8.140625" style="418" customWidth="1"/>
    <col min="27" max="27" width="8.140625" style="0" bestFit="1" customWidth="1"/>
    <col min="28" max="28" width="6.7109375" style="0" customWidth="1"/>
    <col min="29" max="29" width="6.57421875" style="0" customWidth="1"/>
    <col min="30" max="30" width="3.8515625" style="0" customWidth="1"/>
    <col min="31" max="31" width="8.8515625" style="451" customWidth="1"/>
  </cols>
  <sheetData>
    <row r="1" spans="1:31" s="86" customFormat="1" ht="204" customHeight="1">
      <c r="A1" s="439"/>
      <c r="B1" s="403" t="s">
        <v>399</v>
      </c>
      <c r="C1" s="385" t="s">
        <v>248</v>
      </c>
      <c r="D1" s="385" t="s">
        <v>249</v>
      </c>
      <c r="E1" s="385" t="s">
        <v>251</v>
      </c>
      <c r="F1" s="386" t="s">
        <v>252</v>
      </c>
      <c r="G1" s="385" t="s">
        <v>256</v>
      </c>
      <c r="H1" s="387" t="s">
        <v>257</v>
      </c>
      <c r="I1" s="385" t="s">
        <v>258</v>
      </c>
      <c r="J1" s="385" t="s">
        <v>259</v>
      </c>
      <c r="K1" s="385" t="s">
        <v>260</v>
      </c>
      <c r="L1" s="385" t="s">
        <v>261</v>
      </c>
      <c r="M1" s="383" t="s">
        <v>391</v>
      </c>
      <c r="N1" s="383" t="s">
        <v>262</v>
      </c>
      <c r="O1" s="383" t="s">
        <v>263</v>
      </c>
      <c r="P1" s="383" t="s">
        <v>277</v>
      </c>
      <c r="Q1" s="383" t="s">
        <v>265</v>
      </c>
      <c r="R1" s="383" t="s">
        <v>266</v>
      </c>
      <c r="S1" s="383" t="s">
        <v>267</v>
      </c>
      <c r="T1" s="350" t="s">
        <v>268</v>
      </c>
      <c r="U1" s="350" t="s">
        <v>281</v>
      </c>
      <c r="V1" s="384" t="s">
        <v>269</v>
      </c>
      <c r="W1" s="384" t="s">
        <v>270</v>
      </c>
      <c r="X1" s="350" t="s">
        <v>271</v>
      </c>
      <c r="Y1" s="350" t="s">
        <v>272</v>
      </c>
      <c r="Z1" s="385" t="s">
        <v>250</v>
      </c>
      <c r="AA1" s="399" t="s">
        <v>390</v>
      </c>
      <c r="AB1" s="408" t="s">
        <v>416</v>
      </c>
      <c r="AC1" s="408" t="s">
        <v>434</v>
      </c>
      <c r="AE1" s="446"/>
    </row>
    <row r="2" spans="1:31" s="357" customFormat="1" ht="12.75">
      <c r="A2" s="849" t="s">
        <v>13</v>
      </c>
      <c r="B2" s="437" t="s">
        <v>398</v>
      </c>
      <c r="C2" s="426">
        <v>34</v>
      </c>
      <c r="D2" s="426">
        <v>35</v>
      </c>
      <c r="E2" s="426">
        <v>36</v>
      </c>
      <c r="F2" s="428">
        <v>37</v>
      </c>
      <c r="G2" s="429">
        <v>38</v>
      </c>
      <c r="H2" s="430">
        <v>39</v>
      </c>
      <c r="I2" s="426">
        <v>40</v>
      </c>
      <c r="J2" s="426">
        <v>41</v>
      </c>
      <c r="K2" s="426">
        <v>42</v>
      </c>
      <c r="L2" s="426">
        <v>43</v>
      </c>
      <c r="M2" s="431">
        <v>44</v>
      </c>
      <c r="N2" s="431">
        <v>45</v>
      </c>
      <c r="O2" s="431">
        <v>46</v>
      </c>
      <c r="P2" s="431">
        <v>47</v>
      </c>
      <c r="Q2" s="431">
        <v>48</v>
      </c>
      <c r="R2" s="431">
        <v>49</v>
      </c>
      <c r="S2" s="431">
        <v>50</v>
      </c>
      <c r="T2" s="432">
        <v>51</v>
      </c>
      <c r="U2" s="432">
        <v>52</v>
      </c>
      <c r="V2" s="431">
        <v>53</v>
      </c>
      <c r="W2" s="433">
        <v>54</v>
      </c>
      <c r="X2" s="434">
        <v>55</v>
      </c>
      <c r="Y2" s="434">
        <v>56</v>
      </c>
      <c r="Z2" s="429">
        <v>57</v>
      </c>
      <c r="AA2" s="433">
        <v>66</v>
      </c>
      <c r="AB2" s="854"/>
      <c r="AC2" s="855"/>
      <c r="AE2" s="447"/>
    </row>
    <row r="3" spans="1:31" s="409" customFormat="1" ht="12.75">
      <c r="A3" s="850"/>
      <c r="B3" s="437" t="s">
        <v>414</v>
      </c>
      <c r="C3" s="851"/>
      <c r="D3" s="852"/>
      <c r="E3" s="852"/>
      <c r="F3" s="852"/>
      <c r="G3" s="852"/>
      <c r="H3" s="852"/>
      <c r="I3" s="852"/>
      <c r="J3" s="852"/>
      <c r="K3" s="852"/>
      <c r="L3" s="852"/>
      <c r="M3" s="852"/>
      <c r="N3" s="852"/>
      <c r="O3" s="852"/>
      <c r="P3" s="852"/>
      <c r="Q3" s="852"/>
      <c r="R3" s="852"/>
      <c r="S3" s="852"/>
      <c r="T3" s="852"/>
      <c r="U3" s="852"/>
      <c r="V3" s="852"/>
      <c r="W3" s="852"/>
      <c r="X3" s="852"/>
      <c r="Y3" s="852"/>
      <c r="Z3" s="852"/>
      <c r="AA3" s="853"/>
      <c r="AB3" s="438" t="s">
        <v>417</v>
      </c>
      <c r="AC3" s="438" t="s">
        <v>418</v>
      </c>
      <c r="AE3" s="447"/>
    </row>
    <row r="4" spans="1:31" s="7" customFormat="1" ht="12.75">
      <c r="A4" s="440"/>
      <c r="B4" s="394" t="str">
        <f>1!B10</f>
        <v>Среднего общего образования</v>
      </c>
      <c r="C4" s="388"/>
      <c r="D4" s="388"/>
      <c r="E4" s="388"/>
      <c r="F4" s="395"/>
      <c r="G4" s="388"/>
      <c r="H4" s="388"/>
      <c r="I4" s="388"/>
      <c r="J4" s="388"/>
      <c r="K4" s="388"/>
      <c r="L4" s="388"/>
      <c r="M4" s="132"/>
      <c r="N4" s="132"/>
      <c r="O4" s="132"/>
      <c r="P4" s="132"/>
      <c r="Q4" s="132"/>
      <c r="R4" s="132"/>
      <c r="S4" s="132"/>
      <c r="T4" s="388"/>
      <c r="U4" s="388"/>
      <c r="V4" s="388"/>
      <c r="W4" s="389"/>
      <c r="X4" s="389"/>
      <c r="Y4" s="389"/>
      <c r="Z4" s="188"/>
      <c r="AA4" s="188"/>
      <c r="AB4" s="414"/>
      <c r="AC4" s="414"/>
      <c r="AE4" s="419"/>
    </row>
    <row r="5" spans="1:31" s="7" customFormat="1" ht="25.5">
      <c r="A5" s="440"/>
      <c r="B5" s="394" t="str">
        <f>1!B11</f>
        <v>Среднего (полного)  общего образования</v>
      </c>
      <c r="C5" s="640">
        <f>1!C11</f>
        <v>0</v>
      </c>
      <c r="D5" s="640">
        <f>1!D11</f>
        <v>0</v>
      </c>
      <c r="E5" s="641">
        <f>1!D11+2!E9+3!H9+(5!C35+5!D35+5!E35)</f>
        <v>0</v>
      </c>
      <c r="F5" s="641">
        <f>1!T11+2!U9+3!AC9</f>
        <v>0</v>
      </c>
      <c r="G5" s="641">
        <f>1!D11+2!E9+(5!C35+5!D35)</f>
        <v>0</v>
      </c>
      <c r="H5" s="641">
        <f>4!J8</f>
        <v>0</v>
      </c>
      <c r="I5" s="640">
        <f>4!L8</f>
        <v>0</v>
      </c>
      <c r="J5" s="641">
        <f>3!AA9+6!E8</f>
        <v>0</v>
      </c>
      <c r="K5" s="641">
        <f>3!AB9+6!G8</f>
        <v>0</v>
      </c>
      <c r="L5" s="640" t="s">
        <v>276</v>
      </c>
      <c r="M5" s="124"/>
      <c r="N5" s="124"/>
      <c r="O5" s="124"/>
      <c r="P5" s="124"/>
      <c r="Q5" s="124"/>
      <c r="R5" s="124"/>
      <c r="S5" s="124"/>
      <c r="T5" s="640">
        <f>КОНТРОЛЬ!U6</f>
        <v>0</v>
      </c>
      <c r="U5" s="641">
        <f>КОНТРОЛЬ!R6+КОНТРОЛЬ!S6</f>
        <v>0</v>
      </c>
      <c r="V5" s="124"/>
      <c r="W5" s="124"/>
      <c r="X5" s="640" t="str">
        <f>IF((7!C8+7!E8+7!H8)&gt;0,"да","нет")</f>
        <v>нет</v>
      </c>
      <c r="Y5" s="640" t="s">
        <v>276</v>
      </c>
      <c r="Z5" s="124" t="str">
        <f>IF('14'!Q8&gt;0,"да","нет")</f>
        <v>нет</v>
      </c>
      <c r="AA5" s="124"/>
      <c r="AB5" s="642">
        <f>'14'!H8</f>
        <v>0</v>
      </c>
      <c r="AC5" s="642">
        <f>'14'!J8</f>
        <v>0</v>
      </c>
      <c r="AE5" s="419"/>
    </row>
    <row r="6" spans="1:31" s="7" customFormat="1" ht="12.75">
      <c r="A6" s="396"/>
      <c r="B6" s="394" t="str">
        <f>1!B12</f>
        <v>МОУ СОШ № 14</v>
      </c>
      <c r="C6" s="388">
        <f>1!C12</f>
        <v>2</v>
      </c>
      <c r="D6" s="388">
        <f>1!D12</f>
        <v>15</v>
      </c>
      <c r="E6" s="390">
        <f>1!D12+2!E10+3!H10+(5!C36+5!D36+5!E36)</f>
        <v>93</v>
      </c>
      <c r="F6" s="390">
        <f>1!T12+2!U10+3!AC10</f>
        <v>12</v>
      </c>
      <c r="G6" s="390">
        <f>1!D12+2!E10+(5!C36+5!D36)</f>
        <v>76</v>
      </c>
      <c r="H6" s="390">
        <f>4!J9</f>
        <v>62</v>
      </c>
      <c r="I6" s="388">
        <f>4!L9</f>
        <v>50</v>
      </c>
      <c r="J6" s="390">
        <f>3!AA10+6!E9</f>
        <v>35</v>
      </c>
      <c r="K6" s="390">
        <f>3!AB10+6!G9</f>
        <v>25</v>
      </c>
      <c r="L6" s="388" t="s">
        <v>276</v>
      </c>
      <c r="M6" s="132"/>
      <c r="N6" s="132"/>
      <c r="O6" s="132"/>
      <c r="P6" s="132"/>
      <c r="Q6" s="132"/>
      <c r="R6" s="132"/>
      <c r="S6" s="132"/>
      <c r="T6" s="388">
        <f>КОНТРОЛЬ!U7</f>
        <v>62</v>
      </c>
      <c r="U6" s="390">
        <f>КОНТРОЛЬ!R7+КОНТРОЛЬ!S7</f>
        <v>50</v>
      </c>
      <c r="V6" s="132"/>
      <c r="W6" s="132"/>
      <c r="X6" s="388" t="str">
        <f>IF((7!C9+7!E9+7!H9)&gt;0,"да","нет")</f>
        <v>да</v>
      </c>
      <c r="Y6" s="388" t="s">
        <v>276</v>
      </c>
      <c r="Z6" s="132" t="str">
        <f>IF('14'!Q9&gt;0,"да","нет")</f>
        <v>да</v>
      </c>
      <c r="AA6" s="132"/>
      <c r="AB6" s="413">
        <f>'14'!H9</f>
        <v>0</v>
      </c>
      <c r="AC6" s="413">
        <f>'14'!J9</f>
        <v>0</v>
      </c>
      <c r="AE6" s="419"/>
    </row>
    <row r="7" spans="1:31" s="7" customFormat="1" ht="12.75">
      <c r="A7" s="396"/>
      <c r="B7" s="394">
        <f>1!B13</f>
        <v>0</v>
      </c>
      <c r="C7" s="388">
        <f>1!C13</f>
        <v>0</v>
      </c>
      <c r="D7" s="388">
        <f>1!D13</f>
        <v>0</v>
      </c>
      <c r="E7" s="390">
        <f>1!D13+2!E11+3!H11+(5!C37+5!D37+5!E37)</f>
        <v>0</v>
      </c>
      <c r="F7" s="390">
        <f>1!T13+2!U11+3!AC11</f>
        <v>0</v>
      </c>
      <c r="G7" s="390">
        <f>1!D13+2!E11+(5!C37+5!D37)</f>
        <v>0</v>
      </c>
      <c r="H7" s="390">
        <f>4!J10</f>
        <v>0</v>
      </c>
      <c r="I7" s="388">
        <f>4!L10</f>
        <v>0</v>
      </c>
      <c r="J7" s="390">
        <f>3!AA11+6!E10</f>
        <v>0</v>
      </c>
      <c r="K7" s="390">
        <f>3!AB11+6!G10</f>
        <v>0</v>
      </c>
      <c r="L7" s="388" t="s">
        <v>276</v>
      </c>
      <c r="M7" s="132"/>
      <c r="N7" s="132"/>
      <c r="O7" s="132"/>
      <c r="P7" s="132"/>
      <c r="Q7" s="132"/>
      <c r="R7" s="132"/>
      <c r="S7" s="132"/>
      <c r="T7" s="388">
        <f>КОНТРОЛЬ!U8</f>
        <v>0</v>
      </c>
      <c r="U7" s="390">
        <f>КОНТРОЛЬ!R8+КОНТРОЛЬ!S8</f>
        <v>0</v>
      </c>
      <c r="V7" s="132"/>
      <c r="W7" s="132"/>
      <c r="X7" s="388" t="str">
        <f>IF((7!C10+7!E10+7!H10)&gt;0,"да","нет")</f>
        <v>нет</v>
      </c>
      <c r="Y7" s="388" t="s">
        <v>276</v>
      </c>
      <c r="Z7" s="132" t="str">
        <f>IF('14'!Q10&gt;0,"да","нет")</f>
        <v>нет</v>
      </c>
      <c r="AA7" s="132"/>
      <c r="AB7" s="413">
        <f>'14'!H10</f>
        <v>0</v>
      </c>
      <c r="AC7" s="413">
        <f>'14'!J10</f>
        <v>0</v>
      </c>
      <c r="AE7" s="419"/>
    </row>
    <row r="8" spans="1:31" s="7" customFormat="1" ht="12.75">
      <c r="A8" s="396"/>
      <c r="B8" s="394" t="str">
        <f>1!B14</f>
        <v>Основного общего образования</v>
      </c>
      <c r="C8" s="388"/>
      <c r="D8" s="388"/>
      <c r="E8" s="390"/>
      <c r="F8" s="390"/>
      <c r="G8" s="390"/>
      <c r="H8" s="390"/>
      <c r="I8" s="388"/>
      <c r="J8" s="390"/>
      <c r="K8" s="390"/>
      <c r="L8" s="388"/>
      <c r="M8" s="132"/>
      <c r="N8" s="132"/>
      <c r="O8" s="132"/>
      <c r="P8" s="132"/>
      <c r="Q8" s="132"/>
      <c r="R8" s="132"/>
      <c r="S8" s="132"/>
      <c r="T8" s="388"/>
      <c r="U8" s="390"/>
      <c r="V8" s="388"/>
      <c r="W8" s="389"/>
      <c r="X8" s="388"/>
      <c r="Y8" s="389"/>
      <c r="Z8" s="132"/>
      <c r="AA8" s="188"/>
      <c r="AB8" s="413"/>
      <c r="AC8" s="413"/>
      <c r="AE8" s="419"/>
    </row>
    <row r="9" spans="1:31" s="7" customFormat="1" ht="12.75">
      <c r="A9" s="396"/>
      <c r="B9" s="394">
        <f>1!B15</f>
        <v>0</v>
      </c>
      <c r="C9" s="388">
        <f>1!C15</f>
        <v>0</v>
      </c>
      <c r="D9" s="388">
        <f>1!D15</f>
        <v>0</v>
      </c>
      <c r="E9" s="390">
        <f>1!D15+2!E13+3!H13+(5!C39+5!D39+5!E39)</f>
        <v>0</v>
      </c>
      <c r="F9" s="390">
        <f>1!T15+2!U13+3!AC13</f>
        <v>0</v>
      </c>
      <c r="G9" s="390">
        <f>1!D15+2!E13+(5!C39+5!D39)</f>
        <v>0</v>
      </c>
      <c r="H9" s="390">
        <f>4!J12</f>
        <v>0</v>
      </c>
      <c r="I9" s="388">
        <f>4!L12</f>
        <v>0</v>
      </c>
      <c r="J9" s="390">
        <f>3!AA13+6!E12</f>
        <v>0</v>
      </c>
      <c r="K9" s="390">
        <f>3!AB13+6!G12</f>
        <v>0</v>
      </c>
      <c r="L9" s="388" t="s">
        <v>276</v>
      </c>
      <c r="M9" s="132"/>
      <c r="N9" s="132"/>
      <c r="O9" s="132"/>
      <c r="P9" s="132"/>
      <c r="Q9" s="132"/>
      <c r="R9" s="132"/>
      <c r="S9" s="132"/>
      <c r="T9" s="388">
        <f>КОНТРОЛЬ!U10</f>
        <v>0</v>
      </c>
      <c r="U9" s="390">
        <f>КОНТРОЛЬ!R10+КОНТРОЛЬ!S10</f>
        <v>0</v>
      </c>
      <c r="V9" s="132"/>
      <c r="W9" s="132"/>
      <c r="X9" s="388" t="str">
        <f>IF((7!C12+7!E12+7!H12)&gt;0,"да","нет")</f>
        <v>нет</v>
      </c>
      <c r="Y9" s="388" t="s">
        <v>276</v>
      </c>
      <c r="Z9" s="132" t="str">
        <f>IF('14'!Q12&gt;0,"да","нет")</f>
        <v>нет</v>
      </c>
      <c r="AA9" s="132"/>
      <c r="AB9" s="413">
        <f>'14'!H12</f>
        <v>0</v>
      </c>
      <c r="AC9" s="413">
        <f>'14'!J12</f>
        <v>0</v>
      </c>
      <c r="AE9" s="419"/>
    </row>
    <row r="10" spans="1:31" s="7" customFormat="1" ht="12.75">
      <c r="A10" s="396"/>
      <c r="B10" s="394">
        <f>1!B16</f>
        <v>0</v>
      </c>
      <c r="C10" s="388">
        <f>1!C16</f>
        <v>0</v>
      </c>
      <c r="D10" s="388">
        <f>1!D16</f>
        <v>0</v>
      </c>
      <c r="E10" s="390">
        <f>1!D16+2!E14+3!H14+(5!C40+5!D40+5!E40)</f>
        <v>0</v>
      </c>
      <c r="F10" s="390">
        <f>1!T16+2!U14+3!AC14</f>
        <v>0</v>
      </c>
      <c r="G10" s="390">
        <f>1!D16+2!E14+(5!C40+5!D40)</f>
        <v>0</v>
      </c>
      <c r="H10" s="390">
        <f>4!J13</f>
        <v>0</v>
      </c>
      <c r="I10" s="388">
        <f>4!L13</f>
        <v>0</v>
      </c>
      <c r="J10" s="390">
        <f>3!AA14+6!E13</f>
        <v>0</v>
      </c>
      <c r="K10" s="390">
        <f>3!AB14+6!G13</f>
        <v>0</v>
      </c>
      <c r="L10" s="388" t="s">
        <v>276</v>
      </c>
      <c r="M10" s="132"/>
      <c r="N10" s="132"/>
      <c r="O10" s="132"/>
      <c r="P10" s="132"/>
      <c r="Q10" s="132"/>
      <c r="R10" s="132"/>
      <c r="S10" s="132"/>
      <c r="T10" s="388">
        <f>КОНТРОЛЬ!U11</f>
        <v>0</v>
      </c>
      <c r="U10" s="390">
        <f>КОНТРОЛЬ!R11+КОНТРОЛЬ!S11</f>
        <v>0</v>
      </c>
      <c r="V10" s="132"/>
      <c r="W10" s="132"/>
      <c r="X10" s="388" t="str">
        <f>IF((7!C13+7!E13+7!H13)&gt;0,"да","нет")</f>
        <v>нет</v>
      </c>
      <c r="Y10" s="388" t="s">
        <v>276</v>
      </c>
      <c r="Z10" s="132" t="str">
        <f>IF('14'!Q13&gt;0,"да","нет")</f>
        <v>нет</v>
      </c>
      <c r="AA10" s="132"/>
      <c r="AB10" s="413">
        <f>'14'!H13</f>
        <v>0</v>
      </c>
      <c r="AC10" s="413">
        <f>'14'!J13</f>
        <v>0</v>
      </c>
      <c r="AE10" s="419"/>
    </row>
    <row r="11" spans="1:31" s="7" customFormat="1" ht="12.75">
      <c r="A11" s="396"/>
      <c r="B11" s="394">
        <f>1!B17</f>
        <v>0</v>
      </c>
      <c r="C11" s="388">
        <f>1!C17</f>
        <v>0</v>
      </c>
      <c r="D11" s="388">
        <f>1!D17</f>
        <v>0</v>
      </c>
      <c r="E11" s="390">
        <f>1!D17+2!E15+3!H15+(5!C41+5!D41+5!E41)</f>
        <v>0</v>
      </c>
      <c r="F11" s="390">
        <f>1!T17+2!U15+3!AC15</f>
        <v>0</v>
      </c>
      <c r="G11" s="390">
        <f>1!D17+2!E15+(5!C41+5!D41)</f>
        <v>0</v>
      </c>
      <c r="H11" s="390">
        <f>4!J14</f>
        <v>0</v>
      </c>
      <c r="I11" s="388">
        <f>4!L14</f>
        <v>0</v>
      </c>
      <c r="J11" s="390">
        <f>3!AA15+6!E14</f>
        <v>0</v>
      </c>
      <c r="K11" s="390">
        <f>3!AB15+6!G14</f>
        <v>0</v>
      </c>
      <c r="L11" s="388" t="s">
        <v>276</v>
      </c>
      <c r="M11" s="132"/>
      <c r="N11" s="132"/>
      <c r="O11" s="132"/>
      <c r="P11" s="132"/>
      <c r="Q11" s="132"/>
      <c r="R11" s="132"/>
      <c r="S11" s="132"/>
      <c r="T11" s="388">
        <f>КОНТРОЛЬ!U12</f>
        <v>0</v>
      </c>
      <c r="U11" s="390">
        <f>КОНТРОЛЬ!R12+КОНТРОЛЬ!S12</f>
        <v>0</v>
      </c>
      <c r="V11" s="132"/>
      <c r="W11" s="132"/>
      <c r="X11" s="388" t="str">
        <f>IF((7!C14+7!E14+7!H14)&gt;0,"да","нет")</f>
        <v>нет</v>
      </c>
      <c r="Y11" s="388" t="s">
        <v>276</v>
      </c>
      <c r="Z11" s="132" t="str">
        <f>IF('14'!Q14&gt;0,"да","нет")</f>
        <v>нет</v>
      </c>
      <c r="AA11" s="132"/>
      <c r="AB11" s="413">
        <f>'14'!H14</f>
        <v>0</v>
      </c>
      <c r="AC11" s="413">
        <f>'14'!J14</f>
        <v>0</v>
      </c>
      <c r="AE11" s="419"/>
    </row>
    <row r="12" spans="1:31" s="7" customFormat="1" ht="12.75">
      <c r="A12" s="396"/>
      <c r="B12" s="394" t="str">
        <f>1!B18</f>
        <v>Начального общего образования</v>
      </c>
      <c r="C12" s="388"/>
      <c r="D12" s="388"/>
      <c r="E12" s="390"/>
      <c r="F12" s="390"/>
      <c r="G12" s="390"/>
      <c r="H12" s="390"/>
      <c r="I12" s="388"/>
      <c r="J12" s="390"/>
      <c r="K12" s="390"/>
      <c r="L12" s="388"/>
      <c r="M12" s="132"/>
      <c r="N12" s="132"/>
      <c r="O12" s="132"/>
      <c r="P12" s="132"/>
      <c r="Q12" s="132"/>
      <c r="R12" s="132"/>
      <c r="S12" s="132"/>
      <c r="T12" s="388"/>
      <c r="U12" s="390"/>
      <c r="V12" s="388"/>
      <c r="W12" s="389"/>
      <c r="X12" s="388"/>
      <c r="Y12" s="389"/>
      <c r="Z12" s="132"/>
      <c r="AA12" s="188"/>
      <c r="AB12" s="413"/>
      <c r="AC12" s="413"/>
      <c r="AE12" s="419"/>
    </row>
    <row r="13" spans="1:31" s="7" customFormat="1" ht="12.75">
      <c r="A13" s="396"/>
      <c r="B13" s="394">
        <f>1!B19</f>
        <v>0</v>
      </c>
      <c r="C13" s="388">
        <f>1!C19</f>
        <v>0</v>
      </c>
      <c r="D13" s="388">
        <f>1!D19</f>
        <v>0</v>
      </c>
      <c r="E13" s="390">
        <f>1!D19+2!E17+3!H17+(5!C43+5!D43+5!E43)</f>
        <v>0</v>
      </c>
      <c r="F13" s="390">
        <f>1!T19+2!U17+3!AC17</f>
        <v>0</v>
      </c>
      <c r="G13" s="390">
        <f>1!D19+2!E17+(5!C43+5!D43)</f>
        <v>0</v>
      </c>
      <c r="H13" s="390">
        <f>4!J16</f>
        <v>0</v>
      </c>
      <c r="I13" s="388">
        <f>4!L16</f>
        <v>0</v>
      </c>
      <c r="J13" s="390">
        <f>3!AA17+6!E16</f>
        <v>0</v>
      </c>
      <c r="K13" s="390">
        <f>3!AB17+6!G16</f>
        <v>0</v>
      </c>
      <c r="L13" s="388" t="s">
        <v>276</v>
      </c>
      <c r="M13" s="132"/>
      <c r="N13" s="132"/>
      <c r="O13" s="132"/>
      <c r="P13" s="132"/>
      <c r="Q13" s="132"/>
      <c r="R13" s="132"/>
      <c r="S13" s="132"/>
      <c r="T13" s="388">
        <f>КОНТРОЛЬ!U14</f>
        <v>0</v>
      </c>
      <c r="U13" s="390">
        <f>КОНТРОЛЬ!R14+КОНТРОЛЬ!S14</f>
        <v>0</v>
      </c>
      <c r="V13" s="132"/>
      <c r="W13" s="132"/>
      <c r="X13" s="388" t="str">
        <f>IF((7!C16+7!E16+7!H16)&gt;0,"да","нет")</f>
        <v>нет</v>
      </c>
      <c r="Y13" s="388" t="s">
        <v>276</v>
      </c>
      <c r="Z13" s="132" t="str">
        <f>IF('14'!Q16&gt;0,"да","нет")</f>
        <v>нет</v>
      </c>
      <c r="AA13" s="132"/>
      <c r="AB13" s="413">
        <f>'14'!H16</f>
        <v>0</v>
      </c>
      <c r="AC13" s="413">
        <f>'14'!J16</f>
        <v>0</v>
      </c>
      <c r="AE13" s="419"/>
    </row>
    <row r="14" spans="1:31" s="7" customFormat="1" ht="12.75">
      <c r="A14" s="396"/>
      <c r="B14" s="394">
        <f>1!B20</f>
        <v>0</v>
      </c>
      <c r="C14" s="388">
        <f>1!C20</f>
        <v>0</v>
      </c>
      <c r="D14" s="388">
        <f>1!D20</f>
        <v>0</v>
      </c>
      <c r="E14" s="390">
        <f>1!D20+2!E18+3!H18+(5!C44+5!D44+5!E44)</f>
        <v>0</v>
      </c>
      <c r="F14" s="390">
        <f>1!T20+2!U18+3!AC18</f>
        <v>0</v>
      </c>
      <c r="G14" s="390">
        <f>1!D20+2!E18+(5!C44+5!D44)</f>
        <v>0</v>
      </c>
      <c r="H14" s="390">
        <f>4!J17</f>
        <v>0</v>
      </c>
      <c r="I14" s="388">
        <f>4!L17</f>
        <v>0</v>
      </c>
      <c r="J14" s="390">
        <f>3!AA18+6!E17</f>
        <v>0</v>
      </c>
      <c r="K14" s="390">
        <f>3!AB18+6!G17</f>
        <v>0</v>
      </c>
      <c r="L14" s="388" t="s">
        <v>276</v>
      </c>
      <c r="M14" s="132"/>
      <c r="N14" s="132"/>
      <c r="O14" s="132"/>
      <c r="P14" s="132"/>
      <c r="Q14" s="132"/>
      <c r="R14" s="132"/>
      <c r="S14" s="132"/>
      <c r="T14" s="388">
        <f>КОНТРОЛЬ!U15</f>
        <v>0</v>
      </c>
      <c r="U14" s="390">
        <f>КОНТРОЛЬ!R15+КОНТРОЛЬ!S15</f>
        <v>0</v>
      </c>
      <c r="V14" s="132"/>
      <c r="W14" s="132"/>
      <c r="X14" s="388" t="str">
        <f>IF((7!C17+7!E17+7!H17)&gt;0,"да","нет")</f>
        <v>нет</v>
      </c>
      <c r="Y14" s="388" t="s">
        <v>276</v>
      </c>
      <c r="Z14" s="132" t="str">
        <f>IF('14'!Q17&gt;0,"да","нет")</f>
        <v>нет</v>
      </c>
      <c r="AA14" s="132"/>
      <c r="AB14" s="413">
        <f>'14'!H17</f>
        <v>0</v>
      </c>
      <c r="AC14" s="413">
        <f>'14'!J17</f>
        <v>0</v>
      </c>
      <c r="AE14" s="419"/>
    </row>
    <row r="15" spans="1:31" s="7" customFormat="1" ht="12.75">
      <c r="A15" s="396"/>
      <c r="B15" s="394">
        <f>1!B21</f>
        <v>0</v>
      </c>
      <c r="C15" s="388">
        <f>1!C21</f>
        <v>0</v>
      </c>
      <c r="D15" s="388">
        <f>1!D21</f>
        <v>0</v>
      </c>
      <c r="E15" s="390">
        <f>1!D21+2!E19+3!H19+(5!C45+5!D45+5!E45)</f>
        <v>0</v>
      </c>
      <c r="F15" s="390">
        <f>1!T21+2!U19+3!AC19</f>
        <v>0</v>
      </c>
      <c r="G15" s="390">
        <f>1!D21+2!E19+(5!C45+5!D45)</f>
        <v>0</v>
      </c>
      <c r="H15" s="390">
        <f>4!J18</f>
        <v>0</v>
      </c>
      <c r="I15" s="388">
        <f>4!L18</f>
        <v>0</v>
      </c>
      <c r="J15" s="390">
        <f>3!AA19+6!E18</f>
        <v>0</v>
      </c>
      <c r="K15" s="390">
        <f>3!AB19+6!G18</f>
        <v>0</v>
      </c>
      <c r="L15" s="388" t="s">
        <v>276</v>
      </c>
      <c r="M15" s="132"/>
      <c r="N15" s="132"/>
      <c r="O15" s="132"/>
      <c r="P15" s="132"/>
      <c r="Q15" s="132"/>
      <c r="R15" s="132"/>
      <c r="S15" s="132"/>
      <c r="T15" s="388">
        <f>КОНТРОЛЬ!U16</f>
        <v>0</v>
      </c>
      <c r="U15" s="390">
        <f>КОНТРОЛЬ!R16+КОНТРОЛЬ!S16</f>
        <v>0</v>
      </c>
      <c r="V15" s="132"/>
      <c r="W15" s="132"/>
      <c r="X15" s="388" t="str">
        <f>IF((7!C18+7!E18+7!H18)&gt;0,"да","нет")</f>
        <v>нет</v>
      </c>
      <c r="Y15" s="388" t="s">
        <v>276</v>
      </c>
      <c r="Z15" s="132" t="str">
        <f>IF('14'!Q18&gt;0,"да","нет")</f>
        <v>нет</v>
      </c>
      <c r="AA15" s="132"/>
      <c r="AB15" s="413">
        <f>'14'!H18</f>
        <v>0</v>
      </c>
      <c r="AC15" s="413">
        <f>'14'!J18</f>
        <v>0</v>
      </c>
      <c r="AE15" s="419"/>
    </row>
    <row r="16" spans="1:31" s="17" customFormat="1" ht="25.5">
      <c r="A16" s="441"/>
      <c r="B16" s="397" t="str">
        <f>1!B22</f>
        <v>ИТОГО в общеобразовательных  учреждениях:</v>
      </c>
      <c r="C16" s="398">
        <f aca="true" t="shared" si="0" ref="C16:K16">SUM(C5:C15)</f>
        <v>2</v>
      </c>
      <c r="D16" s="398">
        <f t="shared" si="0"/>
        <v>15</v>
      </c>
      <c r="E16" s="406">
        <f t="shared" si="0"/>
        <v>93</v>
      </c>
      <c r="F16" s="398">
        <f t="shared" si="0"/>
        <v>12</v>
      </c>
      <c r="G16" s="398">
        <f t="shared" si="0"/>
        <v>76</v>
      </c>
      <c r="H16" s="398">
        <f t="shared" si="0"/>
        <v>62</v>
      </c>
      <c r="I16" s="398">
        <f t="shared" si="0"/>
        <v>50</v>
      </c>
      <c r="J16" s="398">
        <f t="shared" si="0"/>
        <v>35</v>
      </c>
      <c r="K16" s="398">
        <f t="shared" si="0"/>
        <v>25</v>
      </c>
      <c r="L16" s="391">
        <f aca="true" t="shared" si="1" ref="L16:S16">COUNTIF(L5:L15,"да")</f>
        <v>9</v>
      </c>
      <c r="M16" s="391">
        <f t="shared" si="1"/>
        <v>0</v>
      </c>
      <c r="N16" s="391">
        <f t="shared" si="1"/>
        <v>0</v>
      </c>
      <c r="O16" s="391">
        <f t="shared" si="1"/>
        <v>0</v>
      </c>
      <c r="P16" s="391">
        <f t="shared" si="1"/>
        <v>0</v>
      </c>
      <c r="Q16" s="391">
        <f t="shared" si="1"/>
        <v>0</v>
      </c>
      <c r="R16" s="391">
        <f t="shared" si="1"/>
        <v>0</v>
      </c>
      <c r="S16" s="391">
        <f t="shared" si="1"/>
        <v>0</v>
      </c>
      <c r="T16" s="392">
        <f>SUM(T5:T15)</f>
        <v>62</v>
      </c>
      <c r="U16" s="420">
        <f>SUM(U5:U15)</f>
        <v>50</v>
      </c>
      <c r="V16" s="391">
        <f>SUM(V5:V15)</f>
        <v>0</v>
      </c>
      <c r="W16" s="391">
        <f>SUM(W5:W15)</f>
        <v>0</v>
      </c>
      <c r="X16" s="391">
        <f>COUNTIF(X5:X15,"да")</f>
        <v>1</v>
      </c>
      <c r="Y16" s="391">
        <f>COUNTIF(Y5:Y15,"да")</f>
        <v>9</v>
      </c>
      <c r="Z16" s="391">
        <f>COUNTIF(Z5:Z15,"да")</f>
        <v>1</v>
      </c>
      <c r="AA16" s="391">
        <f>COUNTIF(AA5:AA15,"да")</f>
        <v>0</v>
      </c>
      <c r="AB16" s="420">
        <f>SUM(AB5:AB15)</f>
        <v>0</v>
      </c>
      <c r="AC16" s="406">
        <f>SUM(AC5:AC15)</f>
        <v>0</v>
      </c>
      <c r="AE16" s="448"/>
    </row>
    <row r="17" spans="1:31" s="17" customFormat="1" ht="12.75">
      <c r="A17" s="442" t="s">
        <v>13</v>
      </c>
      <c r="B17" s="427" t="s">
        <v>400</v>
      </c>
      <c r="C17" s="426">
        <v>34</v>
      </c>
      <c r="D17" s="426">
        <v>35</v>
      </c>
      <c r="E17" s="426">
        <v>36</v>
      </c>
      <c r="F17" s="428">
        <v>37</v>
      </c>
      <c r="G17" s="429">
        <v>38</v>
      </c>
      <c r="H17" s="430">
        <v>39</v>
      </c>
      <c r="I17" s="426">
        <v>40</v>
      </c>
      <c r="J17" s="426">
        <v>41</v>
      </c>
      <c r="K17" s="426">
        <v>42</v>
      </c>
      <c r="L17" s="426">
        <v>43</v>
      </c>
      <c r="M17" s="431">
        <v>44</v>
      </c>
      <c r="N17" s="431">
        <v>45</v>
      </c>
      <c r="O17" s="431">
        <v>46</v>
      </c>
      <c r="P17" s="431">
        <v>47</v>
      </c>
      <c r="Q17" s="431">
        <v>48</v>
      </c>
      <c r="R17" s="431">
        <v>49</v>
      </c>
      <c r="S17" s="431">
        <v>50</v>
      </c>
      <c r="T17" s="432">
        <v>51</v>
      </c>
      <c r="U17" s="432">
        <v>52</v>
      </c>
      <c r="V17" s="431">
        <v>53</v>
      </c>
      <c r="W17" s="433">
        <v>54</v>
      </c>
      <c r="X17" s="434">
        <v>55</v>
      </c>
      <c r="Y17" s="434">
        <v>56</v>
      </c>
      <c r="Z17" s="429">
        <v>57</v>
      </c>
      <c r="AA17" s="433">
        <v>66</v>
      </c>
      <c r="AB17" s="435"/>
      <c r="AC17" s="435"/>
      <c r="AE17" s="448"/>
    </row>
    <row r="18" spans="1:31" s="17" customFormat="1" ht="12.75">
      <c r="A18" s="443"/>
      <c r="B18" s="427"/>
      <c r="C18" s="426"/>
      <c r="D18" s="426"/>
      <c r="E18" s="426"/>
      <c r="F18" s="428"/>
      <c r="G18" s="429"/>
      <c r="H18" s="430"/>
      <c r="I18" s="426"/>
      <c r="J18" s="426"/>
      <c r="K18" s="426"/>
      <c r="L18" s="426"/>
      <c r="M18" s="431"/>
      <c r="N18" s="431"/>
      <c r="O18" s="431"/>
      <c r="P18" s="431"/>
      <c r="Q18" s="431"/>
      <c r="R18" s="431"/>
      <c r="S18" s="431"/>
      <c r="T18" s="436"/>
      <c r="U18" s="432"/>
      <c r="V18" s="431"/>
      <c r="W18" s="433"/>
      <c r="X18" s="434"/>
      <c r="Y18" s="434"/>
      <c r="Z18" s="429"/>
      <c r="AA18" s="433"/>
      <c r="AB18" s="435"/>
      <c r="AC18" s="435"/>
      <c r="AE18" s="448"/>
    </row>
    <row r="19" spans="1:31" s="7" customFormat="1" ht="25.5">
      <c r="A19" s="396"/>
      <c r="B19" s="394" t="str">
        <f>1!B23</f>
        <v>Вечерние (сменные) общеобразовательные учреждения</v>
      </c>
      <c r="C19" s="388"/>
      <c r="D19" s="388"/>
      <c r="E19" s="388"/>
      <c r="F19" s="395"/>
      <c r="G19" s="388"/>
      <c r="H19" s="388"/>
      <c r="I19" s="388"/>
      <c r="J19" s="388"/>
      <c r="K19" s="388"/>
      <c r="L19" s="388"/>
      <c r="M19" s="132"/>
      <c r="N19" s="132"/>
      <c r="O19" s="132"/>
      <c r="P19" s="132"/>
      <c r="Q19" s="132"/>
      <c r="R19" s="132"/>
      <c r="S19" s="132"/>
      <c r="T19" s="393"/>
      <c r="U19" s="388"/>
      <c r="V19" s="388"/>
      <c r="W19" s="388"/>
      <c r="X19" s="388"/>
      <c r="Y19" s="388"/>
      <c r="Z19" s="132"/>
      <c r="AA19" s="132"/>
      <c r="AB19" s="413"/>
      <c r="AC19" s="413"/>
      <c r="AE19" s="419"/>
    </row>
    <row r="20" spans="1:31" s="7" customFormat="1" ht="12.75">
      <c r="A20" s="396"/>
      <c r="B20" s="394">
        <f>1!B24</f>
        <v>0</v>
      </c>
      <c r="C20" s="388">
        <f>1!C24</f>
        <v>0</v>
      </c>
      <c r="D20" s="388">
        <f>1!D24</f>
        <v>0</v>
      </c>
      <c r="E20" s="390">
        <f>1!D24+2!E22+3!H22+(5!C48+5!D48+5!E48)</f>
        <v>0</v>
      </c>
      <c r="F20" s="390">
        <f>1!T24+2!U22+3!AC22</f>
        <v>0</v>
      </c>
      <c r="G20" s="390">
        <f>1!D24+2!E22+(5!C48+5!D48)</f>
        <v>0</v>
      </c>
      <c r="H20" s="390">
        <f>4!J21</f>
        <v>0</v>
      </c>
      <c r="I20" s="388">
        <f>4!L21</f>
        <v>0</v>
      </c>
      <c r="J20" s="390">
        <f>3!AA22+6!E21</f>
        <v>0</v>
      </c>
      <c r="K20" s="390">
        <f>3!AB22+6!G21</f>
        <v>0</v>
      </c>
      <c r="L20" s="388" t="s">
        <v>276</v>
      </c>
      <c r="M20" s="132"/>
      <c r="N20" s="132"/>
      <c r="O20" s="132"/>
      <c r="P20" s="132"/>
      <c r="Q20" s="132"/>
      <c r="R20" s="132"/>
      <c r="S20" s="132"/>
      <c r="T20" s="388">
        <f>КОНТРОЛЬ!U19</f>
        <v>0</v>
      </c>
      <c r="U20" s="390">
        <f>КОНТРОЛЬ!R19+КОНТРОЛЬ!S19</f>
        <v>0</v>
      </c>
      <c r="V20" s="132"/>
      <c r="W20" s="132"/>
      <c r="X20" s="388" t="str">
        <f>IF((7!C21+7!E21+7!H21)&gt;0,"да","нет")</f>
        <v>нет</v>
      </c>
      <c r="Y20" s="388" t="s">
        <v>276</v>
      </c>
      <c r="Z20" s="132" t="str">
        <f>IF('14'!Q21&gt;0,"да","нет")</f>
        <v>нет</v>
      </c>
      <c r="AA20" s="132"/>
      <c r="AB20" s="413">
        <f>'14'!H21</f>
        <v>0</v>
      </c>
      <c r="AC20" s="413">
        <f>'14'!J21</f>
        <v>0</v>
      </c>
      <c r="AE20" s="419"/>
    </row>
    <row r="21" spans="1:31" s="7" customFormat="1" ht="12.75">
      <c r="A21" s="396"/>
      <c r="B21" s="394">
        <f>1!B25</f>
        <v>0</v>
      </c>
      <c r="C21" s="388">
        <f>1!C25</f>
        <v>0</v>
      </c>
      <c r="D21" s="388">
        <f>1!D25</f>
        <v>0</v>
      </c>
      <c r="E21" s="390">
        <f>1!D25+2!E23+3!H23+(5!C49+5!D49+5!E49)</f>
        <v>0</v>
      </c>
      <c r="F21" s="390">
        <f>1!T25+2!U23+3!AC23</f>
        <v>0</v>
      </c>
      <c r="G21" s="390">
        <f>1!D25+2!E23+(5!C49+5!D49)</f>
        <v>0</v>
      </c>
      <c r="H21" s="390">
        <f>4!J22</f>
        <v>0</v>
      </c>
      <c r="I21" s="388">
        <f>4!L22</f>
        <v>0</v>
      </c>
      <c r="J21" s="390">
        <f>3!AA23+6!E22</f>
        <v>0</v>
      </c>
      <c r="K21" s="390">
        <f>3!AB23+6!G22</f>
        <v>0</v>
      </c>
      <c r="L21" s="388" t="s">
        <v>276</v>
      </c>
      <c r="M21" s="132"/>
      <c r="N21" s="132"/>
      <c r="O21" s="132"/>
      <c r="P21" s="132"/>
      <c r="Q21" s="132"/>
      <c r="R21" s="132"/>
      <c r="S21" s="132"/>
      <c r="T21" s="388">
        <f>КОНТРОЛЬ!U20</f>
        <v>0</v>
      </c>
      <c r="U21" s="390">
        <f>КОНТРОЛЬ!R20+КОНТРОЛЬ!S20</f>
        <v>0</v>
      </c>
      <c r="V21" s="132"/>
      <c r="W21" s="132"/>
      <c r="X21" s="388" t="str">
        <f>IF((7!C22+7!E22+7!H22)&gt;0,"да","нет")</f>
        <v>нет</v>
      </c>
      <c r="Y21" s="388" t="s">
        <v>276</v>
      </c>
      <c r="Z21" s="132" t="str">
        <f>IF('14'!Q22&gt;0,"да","нет")</f>
        <v>нет</v>
      </c>
      <c r="AA21" s="132"/>
      <c r="AB21" s="413">
        <f>'14'!H22</f>
        <v>0</v>
      </c>
      <c r="AC21" s="413">
        <f>'14'!J22</f>
        <v>0</v>
      </c>
      <c r="AE21" s="419"/>
    </row>
    <row r="22" spans="1:31" s="7" customFormat="1" ht="12.75">
      <c r="A22" s="396"/>
      <c r="B22" s="394">
        <f>1!B26</f>
        <v>0</v>
      </c>
      <c r="C22" s="388">
        <f>1!C26</f>
        <v>0</v>
      </c>
      <c r="D22" s="388">
        <f>1!D26</f>
        <v>0</v>
      </c>
      <c r="E22" s="390">
        <f>1!D26+2!E24+3!H24+(5!C50+5!D50+5!E50)</f>
        <v>0</v>
      </c>
      <c r="F22" s="390">
        <f>1!T26+2!U24+3!AC24</f>
        <v>0</v>
      </c>
      <c r="G22" s="390">
        <f>1!D26+2!E24+(5!C50+5!D50)</f>
        <v>0</v>
      </c>
      <c r="H22" s="390">
        <f>4!J23</f>
        <v>0</v>
      </c>
      <c r="I22" s="388">
        <f>4!L23</f>
        <v>0</v>
      </c>
      <c r="J22" s="390">
        <f>3!AA24+6!E23</f>
        <v>0</v>
      </c>
      <c r="K22" s="390">
        <f>3!AB24+6!G23</f>
        <v>0</v>
      </c>
      <c r="L22" s="388" t="s">
        <v>276</v>
      </c>
      <c r="M22" s="132"/>
      <c r="N22" s="132"/>
      <c r="O22" s="132"/>
      <c r="P22" s="132"/>
      <c r="Q22" s="132"/>
      <c r="R22" s="132"/>
      <c r="S22" s="132"/>
      <c r="T22" s="388">
        <f>КОНТРОЛЬ!U21</f>
        <v>0</v>
      </c>
      <c r="U22" s="390">
        <f>КОНТРОЛЬ!R21+КОНТРОЛЬ!S21</f>
        <v>0</v>
      </c>
      <c r="V22" s="132"/>
      <c r="W22" s="132"/>
      <c r="X22" s="388" t="str">
        <f>IF((7!C23+7!E23+7!H23)&gt;0,"да","нет")</f>
        <v>нет</v>
      </c>
      <c r="Y22" s="388" t="s">
        <v>276</v>
      </c>
      <c r="Z22" s="132" t="str">
        <f>IF('14'!Q23&gt;0,"да","нет")</f>
        <v>нет</v>
      </c>
      <c r="AA22" s="132"/>
      <c r="AB22" s="413">
        <f>'14'!H23</f>
        <v>0</v>
      </c>
      <c r="AC22" s="413">
        <f>'14'!J23</f>
        <v>0</v>
      </c>
      <c r="AE22" s="419"/>
    </row>
    <row r="23" spans="1:31" s="7" customFormat="1" ht="25.5">
      <c r="A23" s="441"/>
      <c r="B23" s="397" t="str">
        <f>1!B27</f>
        <v>ИТОГО в вечерних (сменных) общеобразовательных учреждениях:</v>
      </c>
      <c r="C23" s="398">
        <f>SUM(C21:C22)</f>
        <v>0</v>
      </c>
      <c r="D23" s="398">
        <f>SUM(D20:D22)</f>
        <v>0</v>
      </c>
      <c r="E23" s="398">
        <f aca="true" t="shared" si="2" ref="E23:K23">SUM(E20:E22)</f>
        <v>0</v>
      </c>
      <c r="F23" s="398">
        <f t="shared" si="2"/>
        <v>0</v>
      </c>
      <c r="G23" s="398">
        <f t="shared" si="2"/>
        <v>0</v>
      </c>
      <c r="H23" s="398">
        <f t="shared" si="2"/>
        <v>0</v>
      </c>
      <c r="I23" s="398">
        <f t="shared" si="2"/>
        <v>0</v>
      </c>
      <c r="J23" s="398">
        <f t="shared" si="2"/>
        <v>0</v>
      </c>
      <c r="K23" s="398">
        <f t="shared" si="2"/>
        <v>0</v>
      </c>
      <c r="L23" s="391">
        <f>COUNTIF(L20:L22,"да")</f>
        <v>3</v>
      </c>
      <c r="M23" s="391">
        <f aca="true" t="shared" si="3" ref="M23:S23">COUNTIF(M20:M22,"да")</f>
        <v>0</v>
      </c>
      <c r="N23" s="391">
        <f t="shared" si="3"/>
        <v>0</v>
      </c>
      <c r="O23" s="391">
        <f t="shared" si="3"/>
        <v>0</v>
      </c>
      <c r="P23" s="391">
        <f t="shared" si="3"/>
        <v>0</v>
      </c>
      <c r="Q23" s="391">
        <f t="shared" si="3"/>
        <v>0</v>
      </c>
      <c r="R23" s="391">
        <f t="shared" si="3"/>
        <v>0</v>
      </c>
      <c r="S23" s="391">
        <f t="shared" si="3"/>
        <v>0</v>
      </c>
      <c r="T23" s="392">
        <f>SUM(T20:T22)</f>
        <v>0</v>
      </c>
      <c r="U23" s="391">
        <f>SUM(U20:U22)</f>
        <v>0</v>
      </c>
      <c r="V23" s="391">
        <f>SUM(V20:V22)</f>
        <v>0</v>
      </c>
      <c r="W23" s="391">
        <f>SUM(W20:W22)</f>
        <v>0</v>
      </c>
      <c r="X23" s="391">
        <f>COUNTIF(X20:X22,"да")</f>
        <v>0</v>
      </c>
      <c r="Y23" s="391">
        <f>COUNTIF(Y20:Y22,"да")</f>
        <v>3</v>
      </c>
      <c r="Z23" s="391">
        <f>COUNTIF(Z20:Z22,"да")</f>
        <v>0</v>
      </c>
      <c r="AA23" s="391">
        <f>COUNTIF(AA20:AA22,"да")</f>
        <v>0</v>
      </c>
      <c r="AB23" s="391">
        <f>SUM(AB20:AB22)</f>
        <v>0</v>
      </c>
      <c r="AC23" s="391">
        <f>SUM(AC20:AC22)</f>
        <v>0</v>
      </c>
      <c r="AE23" s="419"/>
    </row>
    <row r="24" spans="1:31" s="42" customFormat="1" ht="12.75">
      <c r="A24" s="421"/>
      <c r="B24" s="422" t="s">
        <v>91</v>
      </c>
      <c r="C24" s="423">
        <f aca="true" t="shared" si="4" ref="C24:AC24">C23+C16</f>
        <v>2</v>
      </c>
      <c r="D24" s="423">
        <f t="shared" si="4"/>
        <v>15</v>
      </c>
      <c r="E24" s="423">
        <f t="shared" si="4"/>
        <v>93</v>
      </c>
      <c r="F24" s="424">
        <f t="shared" si="4"/>
        <v>12</v>
      </c>
      <c r="G24" s="424">
        <f t="shared" si="4"/>
        <v>76</v>
      </c>
      <c r="H24" s="424">
        <f t="shared" si="4"/>
        <v>62</v>
      </c>
      <c r="I24" s="424">
        <f t="shared" si="4"/>
        <v>50</v>
      </c>
      <c r="J24" s="424">
        <f t="shared" si="4"/>
        <v>35</v>
      </c>
      <c r="K24" s="424">
        <f t="shared" si="4"/>
        <v>25</v>
      </c>
      <c r="L24" s="423">
        <f t="shared" si="4"/>
        <v>12</v>
      </c>
      <c r="M24" s="423">
        <f t="shared" si="4"/>
        <v>0</v>
      </c>
      <c r="N24" s="423">
        <f t="shared" si="4"/>
        <v>0</v>
      </c>
      <c r="O24" s="423">
        <f t="shared" si="4"/>
        <v>0</v>
      </c>
      <c r="P24" s="423">
        <f t="shared" si="4"/>
        <v>0</v>
      </c>
      <c r="Q24" s="423">
        <f t="shared" si="4"/>
        <v>0</v>
      </c>
      <c r="R24" s="423">
        <f t="shared" si="4"/>
        <v>0</v>
      </c>
      <c r="S24" s="423">
        <f t="shared" si="4"/>
        <v>0</v>
      </c>
      <c r="T24" s="423">
        <f t="shared" si="4"/>
        <v>62</v>
      </c>
      <c r="U24" s="423">
        <f t="shared" si="4"/>
        <v>50</v>
      </c>
      <c r="V24" s="423">
        <f t="shared" si="4"/>
        <v>0</v>
      </c>
      <c r="W24" s="423">
        <f t="shared" si="4"/>
        <v>0</v>
      </c>
      <c r="X24" s="423">
        <f t="shared" si="4"/>
        <v>1</v>
      </c>
      <c r="Y24" s="423">
        <f t="shared" si="4"/>
        <v>12</v>
      </c>
      <c r="Z24" s="423">
        <f t="shared" si="4"/>
        <v>1</v>
      </c>
      <c r="AA24" s="423">
        <f t="shared" si="4"/>
        <v>0</v>
      </c>
      <c r="AB24" s="425">
        <f>AB23+AB16</f>
        <v>0</v>
      </c>
      <c r="AC24" s="423">
        <f t="shared" si="4"/>
        <v>0</v>
      </c>
      <c r="AE24" s="449"/>
    </row>
    <row r="25" spans="1:31" s="8" customFormat="1" ht="12.75">
      <c r="A25" s="97"/>
      <c r="B25" s="98"/>
      <c r="C25" s="88"/>
      <c r="D25" s="88"/>
      <c r="E25" s="88"/>
      <c r="F25" s="99"/>
      <c r="G25" s="99"/>
      <c r="H25" s="99"/>
      <c r="I25" s="99"/>
      <c r="J25" s="99"/>
      <c r="K25" s="99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Z25" s="416"/>
      <c r="AE25" s="450"/>
    </row>
    <row r="26" spans="2:27" ht="26.25" customHeight="1">
      <c r="B26" s="848" t="s">
        <v>429</v>
      </c>
      <c r="C26" s="848"/>
      <c r="D26" s="848"/>
      <c r="E26" s="848"/>
      <c r="F26" s="848"/>
      <c r="G26" s="848"/>
      <c r="H26" s="848"/>
      <c r="I26" s="848"/>
      <c r="J26" s="848"/>
      <c r="K26" s="848"/>
      <c r="L26" s="848"/>
      <c r="M26" s="848"/>
      <c r="N26" s="848"/>
      <c r="O26" s="848"/>
      <c r="P26" s="848"/>
      <c r="Q26" s="848"/>
      <c r="R26" s="848"/>
      <c r="S26" s="848"/>
      <c r="T26" s="848"/>
      <c r="U26" s="848"/>
      <c r="V26" s="848"/>
      <c r="W26" s="848"/>
      <c r="X26" s="848"/>
      <c r="Y26" s="848"/>
      <c r="Z26" s="848"/>
      <c r="AA26" s="848"/>
    </row>
    <row r="28" spans="1:31" s="7" customFormat="1" ht="12.75">
      <c r="A28" s="318"/>
      <c r="B28" s="67"/>
      <c r="C28" s="67"/>
      <c r="D28" s="67"/>
      <c r="E28" s="67"/>
      <c r="F28" s="8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Z28" s="417"/>
      <c r="AE28" s="419"/>
    </row>
    <row r="29" spans="1:31" s="7" customFormat="1" ht="12.75">
      <c r="A29" s="318"/>
      <c r="B29" s="67"/>
      <c r="C29" s="67"/>
      <c r="D29" s="67"/>
      <c r="E29" s="67"/>
      <c r="F29" s="8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Z29" s="417"/>
      <c r="AE29" s="419"/>
    </row>
  </sheetData>
  <sheetProtection/>
  <mergeCells count="4">
    <mergeCell ref="B26:AA26"/>
    <mergeCell ref="A2:A3"/>
    <mergeCell ref="C3:AA3"/>
    <mergeCell ref="AB2:AC2"/>
  </mergeCells>
  <dataValidations count="1">
    <dataValidation type="list" allowBlank="1" showInputMessage="1" showErrorMessage="1" sqref="M5:S7 M9:S11 M13:S15 AA20:AA22 AA9:AA11 M20:S22 AA5:AA7 V9:W11 V13:W15 AA13:AA15 V5:W7 V20:W22">
      <formula1>"да, нет"</formula1>
    </dataValidation>
  </dataValidations>
  <printOptions/>
  <pageMargins left="0.31" right="0.42" top="0.34" bottom="0.7480314960629921" header="0.31496062992125984" footer="0.31496062992125984"/>
  <pageSetup horizontalDpi="600" verticalDpi="600" orientation="landscape" paperSize="9" scale="8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"/>
  <sheetViews>
    <sheetView zoomScale="160" zoomScaleNormal="160" zoomScalePageLayoutView="0" workbookViewId="0" topLeftCell="Q3">
      <selection activeCell="K4" sqref="K4"/>
    </sheetView>
  </sheetViews>
  <sheetFormatPr defaultColWidth="9.140625" defaultRowHeight="15"/>
  <cols>
    <col min="1" max="1" width="10.140625" style="0" customWidth="1"/>
    <col min="2" max="3" width="8.57421875" style="0" bestFit="1" customWidth="1"/>
    <col min="4" max="7" width="3.57421875" style="0" bestFit="1" customWidth="1"/>
    <col min="8" max="9" width="6.00390625" style="0" bestFit="1" customWidth="1"/>
    <col min="10" max="10" width="3.57421875" style="0" bestFit="1" customWidth="1"/>
    <col min="11" max="11" width="6.00390625" style="0" bestFit="1" customWidth="1"/>
    <col min="12" max="12" width="3.57421875" style="0" bestFit="1" customWidth="1"/>
    <col min="13" max="14" width="6.00390625" style="0" bestFit="1" customWidth="1"/>
    <col min="15" max="16" width="3.57421875" style="0" bestFit="1" customWidth="1"/>
    <col min="17" max="17" width="8.57421875" style="0" bestFit="1" customWidth="1"/>
    <col min="18" max="20" width="3.57421875" style="0" bestFit="1" customWidth="1"/>
    <col min="21" max="21" width="6.00390625" style="0" bestFit="1" customWidth="1"/>
    <col min="22" max="22" width="3.57421875" style="0" bestFit="1" customWidth="1"/>
    <col min="23" max="24" width="6.00390625" style="0" bestFit="1" customWidth="1"/>
    <col min="25" max="25" width="8.57421875" style="0" bestFit="1" customWidth="1"/>
    <col min="26" max="26" width="6.00390625" style="0" bestFit="1" customWidth="1"/>
    <col min="27" max="27" width="11.00390625" style="0" bestFit="1" customWidth="1"/>
    <col min="28" max="28" width="8.57421875" style="0" bestFit="1" customWidth="1"/>
    <col min="30" max="30" width="11.421875" style="0" customWidth="1"/>
    <col min="31" max="32" width="6.00390625" style="0" bestFit="1" customWidth="1"/>
  </cols>
  <sheetData>
    <row r="1" spans="1:32" ht="15.75">
      <c r="A1" s="401" t="s">
        <v>393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</row>
    <row r="2" spans="1:32" ht="15">
      <c r="A2" s="856" t="s">
        <v>419</v>
      </c>
      <c r="B2" s="102">
        <v>46</v>
      </c>
      <c r="C2" s="102">
        <v>47</v>
      </c>
      <c r="D2" s="102">
        <v>48</v>
      </c>
      <c r="E2" s="102">
        <v>49</v>
      </c>
      <c r="F2" s="102">
        <v>50</v>
      </c>
      <c r="G2" s="102">
        <v>51</v>
      </c>
      <c r="H2" s="102">
        <v>52</v>
      </c>
      <c r="I2" s="102">
        <v>53</v>
      </c>
      <c r="J2" s="102">
        <v>54</v>
      </c>
      <c r="K2" s="102">
        <v>55</v>
      </c>
      <c r="L2" s="102">
        <v>56</v>
      </c>
      <c r="M2" s="102">
        <v>57</v>
      </c>
      <c r="N2" s="102">
        <v>58</v>
      </c>
      <c r="O2" s="102">
        <v>59</v>
      </c>
      <c r="P2" s="102">
        <v>60</v>
      </c>
      <c r="Q2" s="102">
        <v>61</v>
      </c>
      <c r="R2" s="102">
        <v>62</v>
      </c>
      <c r="S2" s="102">
        <v>63</v>
      </c>
      <c r="T2" s="102">
        <v>64</v>
      </c>
      <c r="U2" s="102">
        <v>65</v>
      </c>
      <c r="V2" s="102">
        <v>66</v>
      </c>
      <c r="W2" s="79">
        <v>67</v>
      </c>
      <c r="X2" s="79">
        <v>68</v>
      </c>
      <c r="Y2" s="79">
        <v>69</v>
      </c>
      <c r="Z2" s="79">
        <v>70</v>
      </c>
      <c r="AA2" s="79">
        <v>71</v>
      </c>
      <c r="AB2" s="79">
        <v>81</v>
      </c>
      <c r="AC2" s="17"/>
      <c r="AD2" s="858" t="s">
        <v>423</v>
      </c>
      <c r="AE2" s="444" t="s">
        <v>420</v>
      </c>
      <c r="AF2" s="444" t="s">
        <v>421</v>
      </c>
    </row>
    <row r="3" spans="1:32" ht="216.75">
      <c r="A3" s="857"/>
      <c r="B3" s="105" t="s">
        <v>278</v>
      </c>
      <c r="C3" s="105" t="s">
        <v>248</v>
      </c>
      <c r="D3" s="105" t="s">
        <v>249</v>
      </c>
      <c r="E3" s="105" t="s">
        <v>251</v>
      </c>
      <c r="F3" s="100" t="s">
        <v>252</v>
      </c>
      <c r="G3" s="105" t="s">
        <v>256</v>
      </c>
      <c r="H3" s="105" t="s">
        <v>279</v>
      </c>
      <c r="I3" s="101" t="s">
        <v>430</v>
      </c>
      <c r="J3" s="105" t="s">
        <v>431</v>
      </c>
      <c r="K3" s="105" t="s">
        <v>432</v>
      </c>
      <c r="L3" s="105" t="s">
        <v>431</v>
      </c>
      <c r="M3" s="105" t="s">
        <v>287</v>
      </c>
      <c r="N3" s="105" t="s">
        <v>264</v>
      </c>
      <c r="O3" s="105" t="s">
        <v>262</v>
      </c>
      <c r="P3" s="105" t="s">
        <v>263</v>
      </c>
      <c r="Q3" s="105" t="s">
        <v>277</v>
      </c>
      <c r="R3" s="105" t="s">
        <v>265</v>
      </c>
      <c r="S3" s="105" t="s">
        <v>266</v>
      </c>
      <c r="T3" s="105" t="s">
        <v>267</v>
      </c>
      <c r="U3" s="105" t="s">
        <v>433</v>
      </c>
      <c r="V3" s="105" t="s">
        <v>431</v>
      </c>
      <c r="W3" s="105" t="s">
        <v>286</v>
      </c>
      <c r="X3" s="660" t="s">
        <v>285</v>
      </c>
      <c r="Y3" s="660" t="s">
        <v>284</v>
      </c>
      <c r="Z3" s="660" t="s">
        <v>283</v>
      </c>
      <c r="AA3" s="660" t="s">
        <v>282</v>
      </c>
      <c r="AB3" s="660" t="s">
        <v>387</v>
      </c>
      <c r="AC3" s="7"/>
      <c r="AD3" s="858"/>
      <c r="AE3" s="660" t="s">
        <v>416</v>
      </c>
      <c r="AF3" s="660" t="s">
        <v>424</v>
      </c>
    </row>
    <row r="4" spans="1:32" ht="51">
      <c r="A4" s="156" t="s">
        <v>280</v>
      </c>
      <c r="B4" s="375">
        <f>COUNTIF('ОШ-1 ОШ-5'!C5:C15,"&gt;0")</f>
        <v>1</v>
      </c>
      <c r="C4" s="375">
        <f>'ОШ-1 ОШ-5'!C16</f>
        <v>2</v>
      </c>
      <c r="D4" s="375">
        <f>'ОШ-1 ОШ-5'!D16</f>
        <v>15</v>
      </c>
      <c r="E4" s="375">
        <f>'ОШ-1 ОШ-5'!E16</f>
        <v>93</v>
      </c>
      <c r="F4" s="375">
        <f>'ОШ-1 ОШ-5'!F16</f>
        <v>12</v>
      </c>
      <c r="G4" s="375">
        <f>'ОШ-1 ОШ-5'!G16</f>
        <v>76</v>
      </c>
      <c r="H4" s="375">
        <f>COUNTIF('ОШ-1 ОШ-5'!H5:H15,"&gt;0")</f>
        <v>1</v>
      </c>
      <c r="I4" s="375">
        <f>'ОШ-1 ОШ-5'!H16</f>
        <v>62</v>
      </c>
      <c r="J4" s="375">
        <f>'ОШ-1 ОШ-5'!I16</f>
        <v>50</v>
      </c>
      <c r="K4" s="375">
        <f>'ОШ-1 ОШ-5'!J16</f>
        <v>35</v>
      </c>
      <c r="L4" s="375">
        <f>'ОШ-1 ОШ-5'!K16</f>
        <v>25</v>
      </c>
      <c r="M4" s="375">
        <f>'ОШ-1 ОШ-5'!L16</f>
        <v>9</v>
      </c>
      <c r="N4" s="375">
        <f>'ОШ-1 ОШ-5'!M16</f>
        <v>0</v>
      </c>
      <c r="O4" s="375">
        <f>'ОШ-1 ОШ-5'!N16</f>
        <v>0</v>
      </c>
      <c r="P4" s="375">
        <f>'ОШ-1 ОШ-5'!O16</f>
        <v>0</v>
      </c>
      <c r="Q4" s="375">
        <f>'ОШ-1 ОШ-5'!P16</f>
        <v>0</v>
      </c>
      <c r="R4" s="375">
        <f>'ОШ-1 ОШ-5'!Q16</f>
        <v>0</v>
      </c>
      <c r="S4" s="375">
        <f>'ОШ-1 ОШ-5'!R16</f>
        <v>0</v>
      </c>
      <c r="T4" s="375">
        <f>'ОШ-1 ОШ-5'!S16</f>
        <v>0</v>
      </c>
      <c r="U4" s="375">
        <f>'ОШ-1 ОШ-5'!T16</f>
        <v>62</v>
      </c>
      <c r="V4" s="667">
        <f>'ОШ-1 ОШ-5'!U16</f>
        <v>50</v>
      </c>
      <c r="W4" s="375">
        <f>'ОШ-1 ОШ-5'!V16</f>
        <v>0</v>
      </c>
      <c r="X4" s="375">
        <f>'ОШ-1 ОШ-5'!W16</f>
        <v>0</v>
      </c>
      <c r="Y4" s="375">
        <f>'ОШ-1 ОШ-5'!X16</f>
        <v>1</v>
      </c>
      <c r="Z4" s="375">
        <f>'ОШ-1 ОШ-5'!Y16</f>
        <v>9</v>
      </c>
      <c r="AA4" s="375">
        <f>'ОШ-1 ОШ-5'!Z16</f>
        <v>1</v>
      </c>
      <c r="AB4" s="375">
        <f>'ОШ-1 ОШ-5'!AA16</f>
        <v>0</v>
      </c>
      <c r="AC4" s="46"/>
      <c r="AD4" s="375" t="s">
        <v>425</v>
      </c>
      <c r="AE4" s="667">
        <f>'ОШ-1 ОШ-5'!AB16</f>
        <v>0</v>
      </c>
      <c r="AF4" s="667">
        <f>'ОШ-1 ОШ-5'!AC16</f>
        <v>0</v>
      </c>
    </row>
    <row r="5" spans="1:32" ht="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7"/>
      <c r="AD5" s="7"/>
      <c r="AE5" s="7"/>
      <c r="AF5" s="7"/>
    </row>
    <row r="6" spans="1:32" ht="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7"/>
      <c r="AD6" s="7"/>
      <c r="AE6" s="7"/>
      <c r="AF6" s="7"/>
    </row>
    <row r="7" spans="1:32" ht="15">
      <c r="A7" s="402" t="s">
        <v>388</v>
      </c>
      <c r="B7" s="659"/>
      <c r="C7" s="659"/>
      <c r="D7" s="659"/>
      <c r="E7" s="659"/>
      <c r="F7" s="659"/>
      <c r="G7" s="659"/>
      <c r="H7" s="659"/>
      <c r="I7" s="659"/>
      <c r="J7" s="659"/>
      <c r="K7" s="659"/>
      <c r="L7" s="659"/>
      <c r="M7" s="659"/>
      <c r="N7" s="659"/>
      <c r="O7" s="659"/>
      <c r="P7" s="659"/>
      <c r="Q7" s="659"/>
      <c r="R7" s="659"/>
      <c r="S7" s="659"/>
      <c r="T7" s="659"/>
      <c r="U7" s="659"/>
      <c r="V7" s="659"/>
      <c r="W7" s="659"/>
      <c r="X7" s="659"/>
      <c r="Y7" s="659"/>
      <c r="Z7" s="659"/>
      <c r="AA7" s="659"/>
      <c r="AB7" s="659"/>
      <c r="AC7" s="7"/>
      <c r="AD7" s="7"/>
      <c r="AE7" s="7"/>
      <c r="AF7" s="7"/>
    </row>
    <row r="8" spans="1:32" ht="15">
      <c r="A8" s="402" t="s">
        <v>389</v>
      </c>
      <c r="B8" s="659"/>
      <c r="C8" s="659"/>
      <c r="D8" s="659"/>
      <c r="E8" s="659"/>
      <c r="F8" s="659"/>
      <c r="G8" s="659"/>
      <c r="H8" s="659"/>
      <c r="I8" s="659"/>
      <c r="J8" s="659"/>
      <c r="K8" s="659"/>
      <c r="L8" s="659"/>
      <c r="M8" s="659"/>
      <c r="N8" s="659"/>
      <c r="O8" s="659"/>
      <c r="P8" s="659"/>
      <c r="Q8" s="659"/>
      <c r="R8" s="659"/>
      <c r="S8" s="659"/>
      <c r="T8" s="659"/>
      <c r="U8" s="659"/>
      <c r="V8" s="659"/>
      <c r="W8" s="659"/>
      <c r="X8" s="659"/>
      <c r="Y8" s="659"/>
      <c r="Z8" s="659"/>
      <c r="AA8" s="659"/>
      <c r="AB8" s="659"/>
      <c r="AC8" s="7"/>
      <c r="AD8" s="7"/>
      <c r="AE8" s="7"/>
      <c r="AF8" s="7"/>
    </row>
    <row r="9" spans="1:32" ht="15">
      <c r="A9" s="402" t="s">
        <v>3</v>
      </c>
      <c r="B9" s="659">
        <f>B8+B7</f>
        <v>0</v>
      </c>
      <c r="C9" s="659">
        <f aca="true" t="shared" si="0" ref="C9:AB9">C8+C7</f>
        <v>0</v>
      </c>
      <c r="D9" s="659">
        <f t="shared" si="0"/>
        <v>0</v>
      </c>
      <c r="E9" s="659">
        <f t="shared" si="0"/>
        <v>0</v>
      </c>
      <c r="F9" s="659">
        <f t="shared" si="0"/>
        <v>0</v>
      </c>
      <c r="G9" s="659">
        <f t="shared" si="0"/>
        <v>0</v>
      </c>
      <c r="H9" s="659">
        <f t="shared" si="0"/>
        <v>0</v>
      </c>
      <c r="I9" s="659">
        <f t="shared" si="0"/>
        <v>0</v>
      </c>
      <c r="J9" s="659">
        <f t="shared" si="0"/>
        <v>0</v>
      </c>
      <c r="K9" s="659">
        <f t="shared" si="0"/>
        <v>0</v>
      </c>
      <c r="L9" s="659">
        <f t="shared" si="0"/>
        <v>0</v>
      </c>
      <c r="M9" s="659">
        <f t="shared" si="0"/>
        <v>0</v>
      </c>
      <c r="N9" s="659">
        <f t="shared" si="0"/>
        <v>0</v>
      </c>
      <c r="O9" s="659">
        <f t="shared" si="0"/>
        <v>0</v>
      </c>
      <c r="P9" s="659">
        <f t="shared" si="0"/>
        <v>0</v>
      </c>
      <c r="Q9" s="659">
        <f t="shared" si="0"/>
        <v>0</v>
      </c>
      <c r="R9" s="659">
        <f t="shared" si="0"/>
        <v>0</v>
      </c>
      <c r="S9" s="659">
        <f t="shared" si="0"/>
        <v>0</v>
      </c>
      <c r="T9" s="659">
        <f t="shared" si="0"/>
        <v>0</v>
      </c>
      <c r="U9" s="659">
        <f t="shared" si="0"/>
        <v>0</v>
      </c>
      <c r="V9" s="659">
        <f t="shared" si="0"/>
        <v>0</v>
      </c>
      <c r="W9" s="659">
        <f t="shared" si="0"/>
        <v>0</v>
      </c>
      <c r="X9" s="659">
        <f t="shared" si="0"/>
        <v>0</v>
      </c>
      <c r="Y9" s="659">
        <f t="shared" si="0"/>
        <v>0</v>
      </c>
      <c r="Z9" s="659">
        <f t="shared" si="0"/>
        <v>0</v>
      </c>
      <c r="AA9" s="659">
        <f t="shared" si="0"/>
        <v>0</v>
      </c>
      <c r="AB9" s="659">
        <f t="shared" si="0"/>
        <v>0</v>
      </c>
      <c r="AC9" s="7"/>
      <c r="AD9" s="7"/>
      <c r="AE9" s="7"/>
      <c r="AF9" s="7"/>
    </row>
  </sheetData>
  <sheetProtection sheet="1" objects="1" scenarios="1"/>
  <mergeCells count="2">
    <mergeCell ref="A2:A3"/>
    <mergeCell ref="AD2:AD3"/>
  </mergeCells>
  <printOptions/>
  <pageMargins left="0.7" right="0.7" top="0.75" bottom="0.75" header="0.3" footer="0.3"/>
  <pageSetup fitToHeight="0" fitToWidth="1" horizontalDpi="600" verticalDpi="6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4"/>
  <sheetViews>
    <sheetView zoomScale="115" zoomScaleNormal="115" zoomScalePageLayoutView="0" workbookViewId="0" topLeftCell="A7">
      <selection activeCell="E12" sqref="E12"/>
    </sheetView>
  </sheetViews>
  <sheetFormatPr defaultColWidth="9.140625" defaultRowHeight="15"/>
  <cols>
    <col min="1" max="1" width="3.8515625" style="84" customWidth="1"/>
    <col min="2" max="2" width="29.140625" style="111" customWidth="1"/>
    <col min="3" max="3" width="2.7109375" style="84" bestFit="1" customWidth="1"/>
    <col min="4" max="4" width="3.57421875" style="84" bestFit="1" customWidth="1"/>
    <col min="5" max="5" width="4.00390625" style="84" customWidth="1"/>
    <col min="6" max="12" width="3.28125" style="84" bestFit="1" customWidth="1"/>
    <col min="13" max="13" width="4.140625" style="84" customWidth="1"/>
    <col min="14" max="14" width="4.421875" style="84" customWidth="1"/>
    <col min="15" max="17" width="3.28125" style="84" customWidth="1"/>
    <col min="18" max="18" width="3.57421875" style="84" customWidth="1"/>
    <col min="19" max="19" width="6.7109375" style="84" customWidth="1"/>
    <col min="20" max="20" width="6.140625" style="84" customWidth="1"/>
    <col min="21" max="21" width="5.57421875" style="110" customWidth="1"/>
    <col min="22" max="22" width="9.7109375" style="523" customWidth="1"/>
    <col min="23" max="23" width="10.28125" style="523" customWidth="1"/>
    <col min="24" max="24" width="15.57421875" style="521" customWidth="1"/>
    <col min="25" max="25" width="12.8515625" style="519" customWidth="1"/>
    <col min="26" max="26" width="9.140625" style="7" customWidth="1"/>
    <col min="27" max="16384" width="9.140625" style="103" customWidth="1"/>
  </cols>
  <sheetData>
    <row r="1" spans="1:26" s="168" customFormat="1" ht="35.25" customHeight="1">
      <c r="A1" s="712" t="s">
        <v>435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110"/>
      <c r="V1" s="523"/>
      <c r="W1" s="523"/>
      <c r="X1" s="519"/>
      <c r="Y1" s="519"/>
      <c r="Z1" s="2"/>
    </row>
    <row r="2" spans="1:26" s="168" customFormat="1" ht="30.75" customHeight="1">
      <c r="A2" s="713" t="s">
        <v>12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110"/>
      <c r="V2" s="523"/>
      <c r="W2" s="523"/>
      <c r="X2" s="519"/>
      <c r="Y2" s="519"/>
      <c r="Z2" s="2"/>
    </row>
    <row r="3" spans="1:26" s="168" customFormat="1" ht="10.5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10"/>
      <c r="V3" s="523"/>
      <c r="W3" s="523"/>
      <c r="X3" s="519"/>
      <c r="Y3" s="519"/>
      <c r="Z3" s="2"/>
    </row>
    <row r="4" spans="1:26" s="168" customFormat="1" ht="42" customHeight="1">
      <c r="A4" s="714" t="s">
        <v>23</v>
      </c>
      <c r="B4" s="714"/>
      <c r="C4" s="714"/>
      <c r="D4" s="714"/>
      <c r="E4" s="714"/>
      <c r="F4" s="714"/>
      <c r="G4" s="714"/>
      <c r="H4" s="714"/>
      <c r="I4" s="714"/>
      <c r="J4" s="714"/>
      <c r="K4" s="714"/>
      <c r="L4" s="714"/>
      <c r="M4" s="714"/>
      <c r="N4" s="714"/>
      <c r="O4" s="714"/>
      <c r="P4" s="714"/>
      <c r="Q4" s="714"/>
      <c r="R4" s="714"/>
      <c r="S4" s="714"/>
      <c r="T4" s="714"/>
      <c r="U4" s="110"/>
      <c r="V4" s="523"/>
      <c r="W4" s="523"/>
      <c r="X4" s="519"/>
      <c r="Y4" s="519"/>
      <c r="Z4" s="2"/>
    </row>
    <row r="5" spans="1:26" s="168" customFormat="1" ht="12.75">
      <c r="A5" s="84"/>
      <c r="B5" s="111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110"/>
      <c r="V5" s="523"/>
      <c r="W5" s="523"/>
      <c r="X5" s="519"/>
      <c r="Y5" s="519"/>
      <c r="Z5" s="2"/>
    </row>
    <row r="6" spans="1:26" s="169" customFormat="1" ht="36.75" customHeight="1">
      <c r="A6" s="715" t="s">
        <v>13</v>
      </c>
      <c r="B6" s="715" t="s">
        <v>29</v>
      </c>
      <c r="C6" s="727" t="s">
        <v>294</v>
      </c>
      <c r="D6" s="727"/>
      <c r="E6" s="722" t="s">
        <v>14</v>
      </c>
      <c r="F6" s="723"/>
      <c r="G6" s="723"/>
      <c r="H6" s="723"/>
      <c r="I6" s="723"/>
      <c r="J6" s="723"/>
      <c r="K6" s="723"/>
      <c r="L6" s="724"/>
      <c r="M6" s="727" t="s">
        <v>157</v>
      </c>
      <c r="N6" s="727"/>
      <c r="O6" s="727" t="s">
        <v>21</v>
      </c>
      <c r="P6" s="727"/>
      <c r="Q6" s="727" t="s">
        <v>293</v>
      </c>
      <c r="R6" s="727"/>
      <c r="S6" s="727" t="s">
        <v>297</v>
      </c>
      <c r="T6" s="727" t="s">
        <v>22</v>
      </c>
      <c r="U6" s="112"/>
      <c r="V6" s="523"/>
      <c r="W6" s="523"/>
      <c r="X6" s="518"/>
      <c r="Y6" s="518"/>
      <c r="Z6" s="208"/>
    </row>
    <row r="7" spans="1:26" s="169" customFormat="1" ht="105" customHeight="1">
      <c r="A7" s="715"/>
      <c r="B7" s="715"/>
      <c r="C7" s="727"/>
      <c r="D7" s="727"/>
      <c r="E7" s="725" t="s">
        <v>292</v>
      </c>
      <c r="F7" s="720" t="s">
        <v>291</v>
      </c>
      <c r="G7" s="721"/>
      <c r="H7" s="722" t="s">
        <v>16</v>
      </c>
      <c r="I7" s="723"/>
      <c r="J7" s="723"/>
      <c r="K7" s="723"/>
      <c r="L7" s="724"/>
      <c r="M7" s="727"/>
      <c r="N7" s="727"/>
      <c r="O7" s="727"/>
      <c r="P7" s="727"/>
      <c r="Q7" s="727"/>
      <c r="R7" s="727"/>
      <c r="S7" s="727"/>
      <c r="T7" s="727"/>
      <c r="U7" s="112"/>
      <c r="V7" s="523"/>
      <c r="W7" s="523"/>
      <c r="X7" s="518"/>
      <c r="Y7" s="518"/>
      <c r="Z7" s="208"/>
    </row>
    <row r="8" spans="1:26" s="6" customFormat="1" ht="117" customHeight="1">
      <c r="A8" s="715"/>
      <c r="B8" s="715"/>
      <c r="C8" s="727"/>
      <c r="D8" s="727"/>
      <c r="E8" s="726"/>
      <c r="F8" s="161" t="s">
        <v>17</v>
      </c>
      <c r="G8" s="161" t="s">
        <v>18</v>
      </c>
      <c r="H8" s="161" t="s">
        <v>19</v>
      </c>
      <c r="I8" s="161" t="s">
        <v>24</v>
      </c>
      <c r="J8" s="161" t="s">
        <v>25</v>
      </c>
      <c r="K8" s="161" t="s">
        <v>26</v>
      </c>
      <c r="L8" s="161" t="s">
        <v>20</v>
      </c>
      <c r="M8" s="727"/>
      <c r="N8" s="727"/>
      <c r="O8" s="727"/>
      <c r="P8" s="727"/>
      <c r="Q8" s="727"/>
      <c r="R8" s="727"/>
      <c r="S8" s="727"/>
      <c r="T8" s="727"/>
      <c r="U8" s="113"/>
      <c r="V8" s="716" t="s">
        <v>27</v>
      </c>
      <c r="W8" s="716"/>
      <c r="X8" s="546"/>
      <c r="Y8" s="547"/>
      <c r="Z8" s="327"/>
    </row>
    <row r="9" spans="1:26" s="168" customFormat="1" ht="12.75">
      <c r="A9" s="78">
        <v>1</v>
      </c>
      <c r="B9" s="78">
        <v>2</v>
      </c>
      <c r="C9" s="78">
        <v>3</v>
      </c>
      <c r="D9" s="78">
        <v>4</v>
      </c>
      <c r="E9" s="78">
        <v>5</v>
      </c>
      <c r="F9" s="78">
        <v>6</v>
      </c>
      <c r="G9" s="78">
        <v>7</v>
      </c>
      <c r="H9" s="78">
        <v>8</v>
      </c>
      <c r="I9" s="78">
        <v>9</v>
      </c>
      <c r="J9" s="78">
        <v>10</v>
      </c>
      <c r="K9" s="78">
        <v>11</v>
      </c>
      <c r="L9" s="78">
        <v>12</v>
      </c>
      <c r="M9" s="78">
        <v>13</v>
      </c>
      <c r="N9" s="78">
        <v>14</v>
      </c>
      <c r="O9" s="78">
        <v>15</v>
      </c>
      <c r="P9" s="78">
        <v>16</v>
      </c>
      <c r="Q9" s="78">
        <v>17</v>
      </c>
      <c r="R9" s="78">
        <v>18</v>
      </c>
      <c r="S9" s="78">
        <v>19</v>
      </c>
      <c r="T9" s="78">
        <v>20</v>
      </c>
      <c r="U9" s="110"/>
      <c r="V9" s="523" t="s">
        <v>4</v>
      </c>
      <c r="W9" s="523" t="s">
        <v>5</v>
      </c>
      <c r="X9" s="534" t="s">
        <v>245</v>
      </c>
      <c r="Y9" s="620"/>
      <c r="Z9" s="2"/>
    </row>
    <row r="10" spans="1:26" s="168" customFormat="1" ht="12.75">
      <c r="A10" s="198"/>
      <c r="B10" s="192" t="s">
        <v>520</v>
      </c>
      <c r="C10" s="172"/>
      <c r="D10" s="197"/>
      <c r="E10" s="454"/>
      <c r="F10" s="454"/>
      <c r="G10" s="454"/>
      <c r="H10" s="173"/>
      <c r="I10" s="173"/>
      <c r="J10" s="649"/>
      <c r="K10" s="649"/>
      <c r="L10" s="649"/>
      <c r="M10" s="347"/>
      <c r="N10" s="347"/>
      <c r="O10" s="173"/>
      <c r="P10" s="173"/>
      <c r="Q10" s="173"/>
      <c r="R10" s="173"/>
      <c r="S10" s="173"/>
      <c r="T10" s="173"/>
      <c r="U10" s="110"/>
      <c r="V10" s="523"/>
      <c r="W10" s="523"/>
      <c r="X10" s="519"/>
      <c r="Y10" s="519"/>
      <c r="Z10" s="2"/>
    </row>
    <row r="11" spans="1:26" s="168" customFormat="1" ht="25.5">
      <c r="A11" s="199"/>
      <c r="B11" s="671" t="s">
        <v>559</v>
      </c>
      <c r="C11" s="672"/>
      <c r="D11" s="673"/>
      <c r="E11" s="674"/>
      <c r="F11" s="674"/>
      <c r="G11" s="674"/>
      <c r="H11" s="674"/>
      <c r="I11" s="674"/>
      <c r="J11" s="674"/>
      <c r="K11" s="674"/>
      <c r="L11" s="674"/>
      <c r="M11" s="675"/>
      <c r="N11" s="675"/>
      <c r="O11" s="674"/>
      <c r="P11" s="674"/>
      <c r="Q11" s="674"/>
      <c r="R11" s="674"/>
      <c r="S11" s="674"/>
      <c r="T11" s="674"/>
      <c r="U11" s="110"/>
      <c r="V11" s="526">
        <f>D11-P11</f>
        <v>0</v>
      </c>
      <c r="W11" s="526">
        <f>D11-R11</f>
        <v>0</v>
      </c>
      <c r="X11" s="548">
        <f>E11+F11+G11</f>
        <v>0</v>
      </c>
      <c r="Y11" s="518"/>
      <c r="Z11" s="2"/>
    </row>
    <row r="12" spans="1:26" s="168" customFormat="1" ht="12.75">
      <c r="A12" s="199"/>
      <c r="B12" s="676" t="s">
        <v>560</v>
      </c>
      <c r="C12" s="677">
        <v>2</v>
      </c>
      <c r="D12" s="678">
        <v>15</v>
      </c>
      <c r="E12" s="679"/>
      <c r="F12" s="679">
        <v>15</v>
      </c>
      <c r="G12" s="680"/>
      <c r="H12" s="680"/>
      <c r="I12" s="681"/>
      <c r="J12" s="681"/>
      <c r="K12" s="681"/>
      <c r="L12" s="681"/>
      <c r="M12" s="682">
        <v>30</v>
      </c>
      <c r="N12" s="682">
        <v>10</v>
      </c>
      <c r="O12" s="680">
        <v>2</v>
      </c>
      <c r="P12" s="680">
        <v>15</v>
      </c>
      <c r="Q12" s="680">
        <v>2</v>
      </c>
      <c r="R12" s="683">
        <v>15</v>
      </c>
      <c r="S12" s="684">
        <v>15</v>
      </c>
      <c r="T12" s="685">
        <v>11</v>
      </c>
      <c r="U12" s="110"/>
      <c r="V12" s="526">
        <f>D12-P12</f>
        <v>0</v>
      </c>
      <c r="W12" s="526">
        <f>D12-R12</f>
        <v>0</v>
      </c>
      <c r="X12" s="548">
        <f aca="true" t="shared" si="0" ref="X12:X21">E12+F12+G12</f>
        <v>15</v>
      </c>
      <c r="Y12" s="518"/>
      <c r="Z12" s="2"/>
    </row>
    <row r="13" spans="1:26" s="168" customFormat="1" ht="12.75">
      <c r="A13" s="199"/>
      <c r="B13" s="191"/>
      <c r="C13" s="124"/>
      <c r="D13" s="115">
        <f aca="true" t="shared" si="1" ref="D13:D21">E13+F13+G13+H13+I13+J13+K13+L13</f>
        <v>0</v>
      </c>
      <c r="E13" s="454"/>
      <c r="F13" s="454"/>
      <c r="G13" s="455"/>
      <c r="H13" s="125"/>
      <c r="I13" s="173"/>
      <c r="J13" s="125"/>
      <c r="K13" s="125"/>
      <c r="L13" s="125"/>
      <c r="M13" s="347"/>
      <c r="N13" s="347"/>
      <c r="O13" s="127"/>
      <c r="P13" s="127"/>
      <c r="Q13" s="127"/>
      <c r="R13" s="174"/>
      <c r="S13" s="175"/>
      <c r="T13" s="175"/>
      <c r="U13" s="110"/>
      <c r="V13" s="526">
        <f>D13-P13</f>
        <v>0</v>
      </c>
      <c r="W13" s="526">
        <f>D13-R13</f>
        <v>0</v>
      </c>
      <c r="X13" s="548">
        <f t="shared" si="0"/>
        <v>0</v>
      </c>
      <c r="Y13" s="518"/>
      <c r="Z13" s="2"/>
    </row>
    <row r="14" spans="1:26" s="168" customFormat="1" ht="12.75">
      <c r="A14" s="199"/>
      <c r="B14" s="192" t="s">
        <v>30</v>
      </c>
      <c r="C14" s="176"/>
      <c r="D14" s="196"/>
      <c r="E14" s="454"/>
      <c r="F14" s="454"/>
      <c r="G14" s="456"/>
      <c r="H14" s="26"/>
      <c r="I14" s="173"/>
      <c r="J14" s="26"/>
      <c r="K14" s="26"/>
      <c r="L14" s="26"/>
      <c r="M14" s="347"/>
      <c r="N14" s="347"/>
      <c r="O14" s="26"/>
      <c r="P14" s="26"/>
      <c r="Q14" s="26"/>
      <c r="R14" s="26"/>
      <c r="S14" s="26"/>
      <c r="T14" s="26"/>
      <c r="U14" s="110"/>
      <c r="V14" s="526"/>
      <c r="W14" s="526"/>
      <c r="X14" s="548">
        <f t="shared" si="0"/>
        <v>0</v>
      </c>
      <c r="Y14" s="518"/>
      <c r="Z14" s="2"/>
    </row>
    <row r="15" spans="1:26" s="168" customFormat="1" ht="12.75">
      <c r="A15" s="199"/>
      <c r="B15" s="192"/>
      <c r="C15" s="176"/>
      <c r="D15" s="115">
        <f t="shared" si="1"/>
        <v>0</v>
      </c>
      <c r="E15" s="454"/>
      <c r="F15" s="454"/>
      <c r="G15" s="456"/>
      <c r="H15" s="26"/>
      <c r="I15" s="173"/>
      <c r="J15" s="26"/>
      <c r="K15" s="26"/>
      <c r="L15" s="26"/>
      <c r="M15" s="347"/>
      <c r="N15" s="347"/>
      <c r="O15" s="26"/>
      <c r="P15" s="26"/>
      <c r="Q15" s="26"/>
      <c r="R15" s="26"/>
      <c r="S15" s="26"/>
      <c r="T15" s="26"/>
      <c r="U15" s="110"/>
      <c r="V15" s="526">
        <f>D15-P15</f>
        <v>0</v>
      </c>
      <c r="W15" s="526">
        <f>D15-R15</f>
        <v>0</v>
      </c>
      <c r="X15" s="548">
        <f t="shared" si="0"/>
        <v>0</v>
      </c>
      <c r="Y15" s="518"/>
      <c r="Z15" s="2"/>
    </row>
    <row r="16" spans="1:26" s="168" customFormat="1" ht="12.75">
      <c r="A16" s="199"/>
      <c r="B16" s="192"/>
      <c r="C16" s="176"/>
      <c r="D16" s="115">
        <f t="shared" si="1"/>
        <v>0</v>
      </c>
      <c r="E16" s="454"/>
      <c r="F16" s="454"/>
      <c r="G16" s="456"/>
      <c r="H16" s="26"/>
      <c r="I16" s="173"/>
      <c r="J16" s="26"/>
      <c r="K16" s="26"/>
      <c r="L16" s="26"/>
      <c r="M16" s="347"/>
      <c r="N16" s="347"/>
      <c r="O16" s="26"/>
      <c r="P16" s="26"/>
      <c r="Q16" s="26"/>
      <c r="R16" s="26"/>
      <c r="S16" s="26"/>
      <c r="T16" s="26"/>
      <c r="U16" s="110"/>
      <c r="V16" s="526">
        <f>D16-P16</f>
        <v>0</v>
      </c>
      <c r="W16" s="526">
        <f>D16-R16</f>
        <v>0</v>
      </c>
      <c r="X16" s="548">
        <f t="shared" si="0"/>
        <v>0</v>
      </c>
      <c r="Y16" s="518"/>
      <c r="Z16" s="2"/>
    </row>
    <row r="17" spans="1:26" s="168" customFormat="1" ht="12.75">
      <c r="A17" s="199"/>
      <c r="B17" s="193"/>
      <c r="C17" s="26"/>
      <c r="D17" s="115">
        <f t="shared" si="1"/>
        <v>0</v>
      </c>
      <c r="E17" s="454"/>
      <c r="F17" s="454"/>
      <c r="G17" s="456"/>
      <c r="H17" s="26"/>
      <c r="I17" s="173"/>
      <c r="J17" s="26"/>
      <c r="K17" s="26"/>
      <c r="L17" s="26"/>
      <c r="M17" s="347"/>
      <c r="N17" s="347"/>
      <c r="O17" s="26"/>
      <c r="P17" s="26"/>
      <c r="Q17" s="26"/>
      <c r="R17" s="26"/>
      <c r="S17" s="26"/>
      <c r="T17" s="26"/>
      <c r="U17" s="110"/>
      <c r="V17" s="526">
        <f>D17-P17</f>
        <v>0</v>
      </c>
      <c r="W17" s="526">
        <f>D17-R17</f>
        <v>0</v>
      </c>
      <c r="X17" s="548">
        <f t="shared" si="0"/>
        <v>0</v>
      </c>
      <c r="Y17" s="518"/>
      <c r="Z17" s="2"/>
    </row>
    <row r="18" spans="1:26" s="168" customFormat="1" ht="12.75">
      <c r="A18" s="199"/>
      <c r="B18" s="192" t="s">
        <v>31</v>
      </c>
      <c r="C18" s="176"/>
      <c r="D18" s="196"/>
      <c r="E18" s="454"/>
      <c r="F18" s="454"/>
      <c r="G18" s="456"/>
      <c r="H18" s="26"/>
      <c r="I18" s="173"/>
      <c r="J18" s="26"/>
      <c r="K18" s="26"/>
      <c r="L18" s="26"/>
      <c r="M18" s="347"/>
      <c r="N18" s="347"/>
      <c r="O18" s="26"/>
      <c r="P18" s="26"/>
      <c r="Q18" s="26"/>
      <c r="R18" s="26"/>
      <c r="S18" s="26"/>
      <c r="T18" s="26"/>
      <c r="U18" s="110"/>
      <c r="V18" s="526"/>
      <c r="W18" s="526"/>
      <c r="X18" s="548">
        <f t="shared" si="0"/>
        <v>0</v>
      </c>
      <c r="Y18" s="518"/>
      <c r="Z18" s="2"/>
    </row>
    <row r="19" spans="1:26" s="168" customFormat="1" ht="12.75">
      <c r="A19" s="199"/>
      <c r="B19" s="192"/>
      <c r="C19" s="176"/>
      <c r="D19" s="115">
        <f t="shared" si="1"/>
        <v>0</v>
      </c>
      <c r="E19" s="454"/>
      <c r="F19" s="454"/>
      <c r="G19" s="456"/>
      <c r="H19" s="26"/>
      <c r="I19" s="173"/>
      <c r="J19" s="26"/>
      <c r="K19" s="26"/>
      <c r="L19" s="26"/>
      <c r="M19" s="347"/>
      <c r="N19" s="347"/>
      <c r="O19" s="26"/>
      <c r="P19" s="26"/>
      <c r="Q19" s="26"/>
      <c r="R19" s="26"/>
      <c r="S19" s="26"/>
      <c r="T19" s="26"/>
      <c r="U19" s="110"/>
      <c r="V19" s="526">
        <f>D19-P19</f>
        <v>0</v>
      </c>
      <c r="W19" s="526">
        <f>D19-R19</f>
        <v>0</v>
      </c>
      <c r="X19" s="548">
        <f t="shared" si="0"/>
        <v>0</v>
      </c>
      <c r="Y19" s="518"/>
      <c r="Z19" s="2"/>
    </row>
    <row r="20" spans="1:26" s="168" customFormat="1" ht="12.75">
      <c r="A20" s="199"/>
      <c r="B20" s="192"/>
      <c r="C20" s="176"/>
      <c r="D20" s="115">
        <f t="shared" si="1"/>
        <v>0</v>
      </c>
      <c r="E20" s="454"/>
      <c r="F20" s="454"/>
      <c r="G20" s="456"/>
      <c r="H20" s="26"/>
      <c r="I20" s="173"/>
      <c r="J20" s="26"/>
      <c r="K20" s="26"/>
      <c r="L20" s="26"/>
      <c r="M20" s="347"/>
      <c r="N20" s="347"/>
      <c r="O20" s="26"/>
      <c r="P20" s="26"/>
      <c r="Q20" s="26"/>
      <c r="R20" s="26"/>
      <c r="S20" s="26"/>
      <c r="T20" s="26"/>
      <c r="U20" s="110"/>
      <c r="V20" s="526">
        <f>D20-P20</f>
        <v>0</v>
      </c>
      <c r="W20" s="526">
        <f>D20-R20</f>
        <v>0</v>
      </c>
      <c r="X20" s="548">
        <f t="shared" si="0"/>
        <v>0</v>
      </c>
      <c r="Y20" s="518"/>
      <c r="Z20" s="2"/>
    </row>
    <row r="21" spans="1:26" s="168" customFormat="1" ht="12.75">
      <c r="A21" s="199"/>
      <c r="B21" s="194"/>
      <c r="C21" s="26"/>
      <c r="D21" s="115">
        <f t="shared" si="1"/>
        <v>0</v>
      </c>
      <c r="E21" s="454"/>
      <c r="F21" s="454"/>
      <c r="G21" s="456"/>
      <c r="H21" s="26"/>
      <c r="I21" s="173"/>
      <c r="J21" s="26"/>
      <c r="K21" s="26"/>
      <c r="L21" s="26"/>
      <c r="M21" s="347"/>
      <c r="N21" s="347"/>
      <c r="O21" s="26"/>
      <c r="P21" s="26"/>
      <c r="Q21" s="26"/>
      <c r="R21" s="26"/>
      <c r="S21" s="26"/>
      <c r="T21" s="26"/>
      <c r="U21" s="110"/>
      <c r="V21" s="526">
        <f>D21-P21</f>
        <v>0</v>
      </c>
      <c r="W21" s="526">
        <f>D21-R21</f>
        <v>0</v>
      </c>
      <c r="X21" s="548">
        <f t="shared" si="0"/>
        <v>0</v>
      </c>
      <c r="Y21" s="518"/>
      <c r="Z21" s="2"/>
    </row>
    <row r="22" spans="1:26" s="168" customFormat="1" ht="25.5">
      <c r="A22" s="114"/>
      <c r="B22" s="151" t="s">
        <v>32</v>
      </c>
      <c r="C22" s="331">
        <f>SUM(C10:C21)</f>
        <v>2</v>
      </c>
      <c r="D22" s="331">
        <f aca="true" t="shared" si="2" ref="D22:T22">SUM(D10:D21)</f>
        <v>15</v>
      </c>
      <c r="E22" s="115">
        <f t="shared" si="2"/>
        <v>0</v>
      </c>
      <c r="F22" s="115">
        <f t="shared" si="2"/>
        <v>15</v>
      </c>
      <c r="G22" s="115">
        <f t="shared" si="2"/>
        <v>0</v>
      </c>
      <c r="H22" s="115">
        <f t="shared" si="2"/>
        <v>0</v>
      </c>
      <c r="I22" s="115">
        <f t="shared" si="2"/>
        <v>0</v>
      </c>
      <c r="J22" s="115">
        <f t="shared" si="2"/>
        <v>0</v>
      </c>
      <c r="K22" s="115">
        <f t="shared" si="2"/>
        <v>0</v>
      </c>
      <c r="L22" s="115">
        <f t="shared" si="2"/>
        <v>0</v>
      </c>
      <c r="M22" s="116">
        <f>AVERAGE(M11:M21)</f>
        <v>30</v>
      </c>
      <c r="N22" s="116">
        <f>AVERAGE(N11:N21)</f>
        <v>10</v>
      </c>
      <c r="O22" s="331">
        <f t="shared" si="2"/>
        <v>2</v>
      </c>
      <c r="P22" s="115">
        <f t="shared" si="2"/>
        <v>15</v>
      </c>
      <c r="Q22" s="115">
        <f t="shared" si="2"/>
        <v>2</v>
      </c>
      <c r="R22" s="331">
        <f t="shared" si="2"/>
        <v>15</v>
      </c>
      <c r="S22" s="115">
        <f t="shared" si="2"/>
        <v>15</v>
      </c>
      <c r="T22" s="115">
        <f t="shared" si="2"/>
        <v>11</v>
      </c>
      <c r="U22" s="110"/>
      <c r="V22" s="526">
        <f>D22-P22</f>
        <v>0</v>
      </c>
      <c r="W22" s="526">
        <f>D22-R22</f>
        <v>0</v>
      </c>
      <c r="X22" s="548">
        <f>E22+F22+G22</f>
        <v>15</v>
      </c>
      <c r="Y22" s="518"/>
      <c r="Z22" s="328"/>
    </row>
    <row r="23" spans="1:26" s="168" customFormat="1" ht="25.5">
      <c r="A23" s="49"/>
      <c r="B23" s="156" t="s">
        <v>246</v>
      </c>
      <c r="C23" s="48"/>
      <c r="D23" s="197"/>
      <c r="E23" s="457"/>
      <c r="F23" s="457"/>
      <c r="G23" s="457"/>
      <c r="H23" s="40"/>
      <c r="I23" s="26"/>
      <c r="J23" s="26"/>
      <c r="K23" s="26"/>
      <c r="L23" s="26"/>
      <c r="M23" s="347"/>
      <c r="N23" s="347"/>
      <c r="O23" s="40"/>
      <c r="P23" s="40"/>
      <c r="Q23" s="40"/>
      <c r="R23" s="40"/>
      <c r="S23" s="40"/>
      <c r="T23" s="40"/>
      <c r="U23" s="110"/>
      <c r="V23" s="526"/>
      <c r="W23" s="526"/>
      <c r="X23" s="519"/>
      <c r="Y23" s="519"/>
      <c r="Z23" s="2"/>
    </row>
    <row r="24" spans="1:26" s="168" customFormat="1" ht="12.75">
      <c r="A24" s="49"/>
      <c r="B24" s="195"/>
      <c r="C24" s="48"/>
      <c r="D24" s="115">
        <f>E24+F24+G24+H24+I24+J24+K24+L24</f>
        <v>0</v>
      </c>
      <c r="E24" s="457"/>
      <c r="F24" s="457"/>
      <c r="G24" s="457"/>
      <c r="H24" s="40"/>
      <c r="I24" s="26"/>
      <c r="J24" s="26"/>
      <c r="K24" s="26"/>
      <c r="L24" s="26"/>
      <c r="M24" s="347"/>
      <c r="N24" s="347"/>
      <c r="O24" s="40"/>
      <c r="P24" s="40"/>
      <c r="Q24" s="40"/>
      <c r="R24" s="40"/>
      <c r="S24" s="40"/>
      <c r="T24" s="40"/>
      <c r="U24" s="110"/>
      <c r="V24" s="526">
        <f>D24-P24</f>
        <v>0</v>
      </c>
      <c r="W24" s="526">
        <f>D24-R24</f>
        <v>0</v>
      </c>
      <c r="X24" s="519"/>
      <c r="Y24" s="519"/>
      <c r="Z24" s="2"/>
    </row>
    <row r="25" spans="1:26" s="168" customFormat="1" ht="12.75">
      <c r="A25" s="49"/>
      <c r="B25" s="195"/>
      <c r="C25" s="48"/>
      <c r="D25" s="115">
        <f>E25+F25+G25+H25+I25+J25+K25+L25</f>
        <v>0</v>
      </c>
      <c r="E25" s="457"/>
      <c r="F25" s="457"/>
      <c r="G25" s="457"/>
      <c r="H25" s="40"/>
      <c r="I25" s="26"/>
      <c r="J25" s="26"/>
      <c r="K25" s="26"/>
      <c r="L25" s="26"/>
      <c r="M25" s="347"/>
      <c r="N25" s="347"/>
      <c r="O25" s="40"/>
      <c r="P25" s="40"/>
      <c r="Q25" s="40"/>
      <c r="R25" s="40"/>
      <c r="S25" s="40"/>
      <c r="T25" s="40"/>
      <c r="U25" s="110"/>
      <c r="V25" s="526">
        <f>D25-P25</f>
        <v>0</v>
      </c>
      <c r="W25" s="526">
        <f>D25-R25</f>
        <v>0</v>
      </c>
      <c r="X25" s="519"/>
      <c r="Y25" s="519"/>
      <c r="Z25" s="2"/>
    </row>
    <row r="26" spans="1:26" s="168" customFormat="1" ht="12.75">
      <c r="A26" s="49"/>
      <c r="B26" s="195"/>
      <c r="C26" s="48"/>
      <c r="D26" s="115">
        <f>E26+F26+G26+H26+I26+J26+K26+L26</f>
        <v>0</v>
      </c>
      <c r="E26" s="457"/>
      <c r="F26" s="457"/>
      <c r="G26" s="457"/>
      <c r="H26" s="40"/>
      <c r="I26" s="26"/>
      <c r="J26" s="26"/>
      <c r="K26" s="26"/>
      <c r="L26" s="26"/>
      <c r="M26" s="347"/>
      <c r="N26" s="347"/>
      <c r="O26" s="40"/>
      <c r="P26" s="40"/>
      <c r="Q26" s="40"/>
      <c r="R26" s="40"/>
      <c r="S26" s="40"/>
      <c r="T26" s="40"/>
      <c r="U26" s="110"/>
      <c r="V26" s="526">
        <f>D26-P26</f>
        <v>0</v>
      </c>
      <c r="W26" s="526">
        <f>D26-R26</f>
        <v>0</v>
      </c>
      <c r="X26" s="519"/>
      <c r="Y26" s="519"/>
      <c r="Z26" s="2"/>
    </row>
    <row r="27" spans="1:26" s="168" customFormat="1" ht="38.25">
      <c r="A27" s="114"/>
      <c r="B27" s="151" t="s">
        <v>242</v>
      </c>
      <c r="C27" s="115">
        <f>SUM(C23:C26)</f>
        <v>0</v>
      </c>
      <c r="D27" s="115">
        <f aca="true" t="shared" si="3" ref="D27:T27">SUM(D23:D26)</f>
        <v>0</v>
      </c>
      <c r="E27" s="115">
        <f t="shared" si="3"/>
        <v>0</v>
      </c>
      <c r="F27" s="115">
        <f t="shared" si="3"/>
        <v>0</v>
      </c>
      <c r="G27" s="115">
        <f t="shared" si="3"/>
        <v>0</v>
      </c>
      <c r="H27" s="115">
        <f t="shared" si="3"/>
        <v>0</v>
      </c>
      <c r="I27" s="115">
        <f t="shared" si="3"/>
        <v>0</v>
      </c>
      <c r="J27" s="115">
        <f t="shared" si="3"/>
        <v>0</v>
      </c>
      <c r="K27" s="115">
        <f t="shared" si="3"/>
        <v>0</v>
      </c>
      <c r="L27" s="115">
        <f t="shared" si="3"/>
        <v>0</v>
      </c>
      <c r="M27" s="116">
        <f>AVERAGE(M16:M26)</f>
        <v>30</v>
      </c>
      <c r="N27" s="116">
        <f>AVERAGE(N16:N26)</f>
        <v>10</v>
      </c>
      <c r="O27" s="115">
        <f t="shared" si="3"/>
        <v>0</v>
      </c>
      <c r="P27" s="115">
        <f t="shared" si="3"/>
        <v>0</v>
      </c>
      <c r="Q27" s="115">
        <f t="shared" si="3"/>
        <v>0</v>
      </c>
      <c r="R27" s="115">
        <f t="shared" si="3"/>
        <v>0</v>
      </c>
      <c r="S27" s="115">
        <f t="shared" si="3"/>
        <v>0</v>
      </c>
      <c r="T27" s="115">
        <f t="shared" si="3"/>
        <v>0</v>
      </c>
      <c r="U27" s="110"/>
      <c r="V27" s="526">
        <f>D27-P27</f>
        <v>0</v>
      </c>
      <c r="W27" s="526">
        <f>D27-R27</f>
        <v>0</v>
      </c>
      <c r="X27" s="519"/>
      <c r="Y27" s="519"/>
      <c r="Z27" s="2"/>
    </row>
    <row r="28" spans="1:26" s="167" customFormat="1" ht="24.75" customHeight="1">
      <c r="A28" s="179"/>
      <c r="B28" s="182" t="s">
        <v>243</v>
      </c>
      <c r="C28" s="180">
        <f>C27+C22</f>
        <v>2</v>
      </c>
      <c r="D28" s="180">
        <f aca="true" t="shared" si="4" ref="D28:T28">D27+D22</f>
        <v>15</v>
      </c>
      <c r="E28" s="180">
        <f t="shared" si="4"/>
        <v>0</v>
      </c>
      <c r="F28" s="180">
        <f t="shared" si="4"/>
        <v>15</v>
      </c>
      <c r="G28" s="180">
        <f t="shared" si="4"/>
        <v>0</v>
      </c>
      <c r="H28" s="180">
        <f t="shared" si="4"/>
        <v>0</v>
      </c>
      <c r="I28" s="180">
        <f t="shared" si="4"/>
        <v>0</v>
      </c>
      <c r="J28" s="180">
        <f t="shared" si="4"/>
        <v>0</v>
      </c>
      <c r="K28" s="180">
        <f t="shared" si="4"/>
        <v>0</v>
      </c>
      <c r="L28" s="180">
        <f t="shared" si="4"/>
        <v>0</v>
      </c>
      <c r="M28" s="180">
        <f>(M27+M22)/2</f>
        <v>30</v>
      </c>
      <c r="N28" s="180">
        <f>(N27+N22)/2</f>
        <v>10</v>
      </c>
      <c r="O28" s="180">
        <f t="shared" si="4"/>
        <v>2</v>
      </c>
      <c r="P28" s="180">
        <f t="shared" si="4"/>
        <v>15</v>
      </c>
      <c r="Q28" s="180">
        <f t="shared" si="4"/>
        <v>2</v>
      </c>
      <c r="R28" s="180">
        <f t="shared" si="4"/>
        <v>15</v>
      </c>
      <c r="S28" s="180">
        <f t="shared" si="4"/>
        <v>15</v>
      </c>
      <c r="T28" s="180">
        <f t="shared" si="4"/>
        <v>11</v>
      </c>
      <c r="U28" s="181"/>
      <c r="V28" s="549">
        <f>D28-P28</f>
        <v>0</v>
      </c>
      <c r="W28" s="549">
        <f>D28-R28</f>
        <v>0</v>
      </c>
      <c r="X28" s="550"/>
      <c r="Y28" s="550"/>
      <c r="Z28" s="330"/>
    </row>
    <row r="29" spans="1:26" s="168" customFormat="1" ht="12.75">
      <c r="A29" s="84"/>
      <c r="B29" s="111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110"/>
      <c r="V29" s="523"/>
      <c r="W29" s="523"/>
      <c r="X29" s="519"/>
      <c r="Y29" s="519"/>
      <c r="Z29" s="2"/>
    </row>
    <row r="30" spans="1:26" s="170" customFormat="1" ht="38.25">
      <c r="A30" s="117"/>
      <c r="B30" s="118" t="s">
        <v>355</v>
      </c>
      <c r="C30" s="331">
        <f>COUNTIF(C11:C21,"&gt;0")</f>
        <v>1</v>
      </c>
      <c r="D30" s="117"/>
      <c r="E30" s="117"/>
      <c r="F30" s="117"/>
      <c r="G30" s="117"/>
      <c r="H30" s="117"/>
      <c r="I30" s="729" t="s">
        <v>368</v>
      </c>
      <c r="J30" s="730"/>
      <c r="K30" s="730"/>
      <c r="L30" s="730"/>
      <c r="M30" s="730"/>
      <c r="N30" s="730"/>
      <c r="O30" s="730"/>
      <c r="P30" s="730"/>
      <c r="Q30" s="730"/>
      <c r="R30" s="730"/>
      <c r="S30" s="730"/>
      <c r="T30" s="341">
        <f>T31+T32+T33+T34</f>
        <v>2</v>
      </c>
      <c r="U30" s="119"/>
      <c r="V30" s="523"/>
      <c r="W30" s="551" t="s">
        <v>371</v>
      </c>
      <c r="X30" s="552"/>
      <c r="Y30" s="553"/>
      <c r="Z30" s="329"/>
    </row>
    <row r="31" spans="1:26" s="170" customFormat="1" ht="12.75">
      <c r="A31" s="117"/>
      <c r="B31" s="118" t="s">
        <v>33</v>
      </c>
      <c r="C31" s="120">
        <f>COUNTIF(C11:C13,"&gt;0")</f>
        <v>1</v>
      </c>
      <c r="D31" s="117"/>
      <c r="E31" s="117"/>
      <c r="F31" s="117"/>
      <c r="G31" s="117"/>
      <c r="H31" s="117"/>
      <c r="I31" s="711" t="str">
        <f>B10</f>
        <v>Среднего общего образования</v>
      </c>
      <c r="J31" s="711"/>
      <c r="K31" s="711"/>
      <c r="L31" s="711"/>
      <c r="M31" s="711"/>
      <c r="N31" s="711"/>
      <c r="O31" s="711"/>
      <c r="P31" s="711"/>
      <c r="Q31" s="711"/>
      <c r="R31" s="711"/>
      <c r="S31" s="711"/>
      <c r="T31" s="241">
        <f>COUNTA(B11:B13)</f>
        <v>2</v>
      </c>
      <c r="U31" s="119"/>
      <c r="V31" s="523"/>
      <c r="W31" s="554">
        <f>O22</f>
        <v>2</v>
      </c>
      <c r="X31" s="710">
        <f>W31/W32</f>
        <v>1</v>
      </c>
      <c r="Y31" s="553"/>
      <c r="Z31" s="329"/>
    </row>
    <row r="32" spans="1:26" s="170" customFormat="1" ht="12.75">
      <c r="A32" s="117"/>
      <c r="B32" s="118" t="s">
        <v>35</v>
      </c>
      <c r="C32" s="120">
        <f>COUNTIF(C15:C17,"&gt;0")</f>
        <v>0</v>
      </c>
      <c r="D32" s="117"/>
      <c r="E32" s="117"/>
      <c r="F32" s="117"/>
      <c r="G32" s="117"/>
      <c r="H32" s="117"/>
      <c r="I32" s="711" t="str">
        <f>B14</f>
        <v>Основного общего образования</v>
      </c>
      <c r="J32" s="711"/>
      <c r="K32" s="711"/>
      <c r="L32" s="711"/>
      <c r="M32" s="711"/>
      <c r="N32" s="711"/>
      <c r="O32" s="711"/>
      <c r="P32" s="711"/>
      <c r="Q32" s="711"/>
      <c r="R32" s="711"/>
      <c r="S32" s="711"/>
      <c r="T32" s="241">
        <f>COUNTA(B15:B17)</f>
        <v>0</v>
      </c>
      <c r="U32" s="119"/>
      <c r="V32" s="523"/>
      <c r="W32" s="554">
        <f>C22</f>
        <v>2</v>
      </c>
      <c r="X32" s="710"/>
      <c r="Y32" s="553"/>
      <c r="Z32" s="329"/>
    </row>
    <row r="33" spans="1:26" s="170" customFormat="1" ht="12.75">
      <c r="A33" s="117"/>
      <c r="B33" s="118" t="s">
        <v>34</v>
      </c>
      <c r="C33" s="120">
        <f>COUNTIF(C19:C21,"&gt;0")</f>
        <v>0</v>
      </c>
      <c r="D33" s="117"/>
      <c r="E33" s="117"/>
      <c r="F33" s="117"/>
      <c r="G33" s="117"/>
      <c r="H33" s="117"/>
      <c r="I33" s="711" t="str">
        <f>B18</f>
        <v>Начального общего образования</v>
      </c>
      <c r="J33" s="711"/>
      <c r="K33" s="711"/>
      <c r="L33" s="711"/>
      <c r="M33" s="711"/>
      <c r="N33" s="711"/>
      <c r="O33" s="711"/>
      <c r="P33" s="711"/>
      <c r="Q33" s="711"/>
      <c r="R33" s="711"/>
      <c r="S33" s="711"/>
      <c r="T33" s="241">
        <f>COUNTA(B19:B21)</f>
        <v>0</v>
      </c>
      <c r="U33" s="119"/>
      <c r="V33" s="523"/>
      <c r="W33" s="523"/>
      <c r="X33" s="553"/>
      <c r="Y33" s="553"/>
      <c r="Z33" s="329"/>
    </row>
    <row r="34" spans="1:26" s="170" customFormat="1" ht="12.75">
      <c r="A34" s="117"/>
      <c r="B34" s="121"/>
      <c r="C34" s="117"/>
      <c r="D34" s="117"/>
      <c r="E34" s="117"/>
      <c r="F34" s="117"/>
      <c r="G34" s="117"/>
      <c r="H34" s="117"/>
      <c r="I34" s="711" t="str">
        <f>B23</f>
        <v>Вечерние (сменные) общеобразовательные учреждения</v>
      </c>
      <c r="J34" s="711"/>
      <c r="K34" s="711"/>
      <c r="L34" s="711"/>
      <c r="M34" s="711"/>
      <c r="N34" s="711"/>
      <c r="O34" s="711"/>
      <c r="P34" s="711"/>
      <c r="Q34" s="711"/>
      <c r="R34" s="711"/>
      <c r="S34" s="711"/>
      <c r="T34" s="241">
        <f>COUNTA(B24:B26)</f>
        <v>0</v>
      </c>
      <c r="U34" s="119"/>
      <c r="V34" s="523"/>
      <c r="W34" s="523"/>
      <c r="X34" s="553"/>
      <c r="Y34" s="553"/>
      <c r="Z34" s="329"/>
    </row>
    <row r="35" spans="1:26" s="170" customFormat="1" ht="51">
      <c r="A35" s="117"/>
      <c r="B35" s="118" t="s">
        <v>36</v>
      </c>
      <c r="C35" s="120">
        <f>COUNTIF(D11:D21,"&gt;=7")</f>
        <v>1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9"/>
      <c r="V35" s="523"/>
      <c r="W35" s="523"/>
      <c r="X35" s="553"/>
      <c r="Y35" s="553"/>
      <c r="Z35" s="329"/>
    </row>
    <row r="36" spans="1:26" s="170" customFormat="1" ht="12.75">
      <c r="A36" s="117"/>
      <c r="B36" s="118" t="s">
        <v>37</v>
      </c>
      <c r="C36" s="120">
        <f>COUNTIF(D11:D13,"&gt;=7")</f>
        <v>1</v>
      </c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9"/>
      <c r="V36" s="523"/>
      <c r="W36" s="523"/>
      <c r="X36" s="553"/>
      <c r="Y36" s="553"/>
      <c r="Z36" s="329"/>
    </row>
    <row r="37" spans="1:26" s="170" customFormat="1" ht="12.75">
      <c r="A37" s="117"/>
      <c r="B37" s="118" t="s">
        <v>38</v>
      </c>
      <c r="C37" s="120">
        <f>COUNTIF(D15:D17,"&gt;=7")</f>
        <v>0</v>
      </c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9"/>
      <c r="V37" s="523"/>
      <c r="W37" s="523"/>
      <c r="X37" s="553"/>
      <c r="Y37" s="553"/>
      <c r="Z37" s="329"/>
    </row>
    <row r="38" spans="1:26" s="170" customFormat="1" ht="12.75">
      <c r="A38" s="117"/>
      <c r="B38" s="118" t="s">
        <v>39</v>
      </c>
      <c r="C38" s="120">
        <f>COUNTIF(D19:D21,"&gt;=7")</f>
        <v>0</v>
      </c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9"/>
      <c r="V38" s="523"/>
      <c r="W38" s="523"/>
      <c r="X38" s="553"/>
      <c r="Y38" s="553"/>
      <c r="Z38" s="329"/>
    </row>
    <row r="39" spans="1:26" s="170" customFormat="1" ht="12.75">
      <c r="A39" s="117"/>
      <c r="B39" s="121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9"/>
      <c r="V39" s="523"/>
      <c r="W39" s="523"/>
      <c r="X39" s="553"/>
      <c r="Y39" s="553"/>
      <c r="Z39" s="329"/>
    </row>
    <row r="40" spans="1:26" s="170" customFormat="1" ht="52.5" customHeight="1">
      <c r="A40" s="117"/>
      <c r="B40" s="118" t="s">
        <v>40</v>
      </c>
      <c r="C40" s="120">
        <f>COUNTIF(P11:P21,"&gt;=7")</f>
        <v>1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9"/>
      <c r="V40" s="523"/>
      <c r="W40" s="523"/>
      <c r="X40" s="553"/>
      <c r="Y40" s="553"/>
      <c r="Z40" s="329"/>
    </row>
    <row r="41" spans="1:26" s="170" customFormat="1" ht="12.75">
      <c r="A41" s="117"/>
      <c r="B41" s="118" t="s">
        <v>37</v>
      </c>
      <c r="C41" s="120">
        <f>COUNTIF(P11:P13,"&gt;=7")</f>
        <v>1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9"/>
      <c r="V41" s="523"/>
      <c r="W41" s="523"/>
      <c r="X41" s="553"/>
      <c r="Y41" s="553"/>
      <c r="Z41" s="329"/>
    </row>
    <row r="42" spans="1:26" s="170" customFormat="1" ht="12.75">
      <c r="A42" s="117"/>
      <c r="B42" s="118" t="s">
        <v>38</v>
      </c>
      <c r="C42" s="120">
        <f>COUNTIF(P15:P17,"&gt;=7")</f>
        <v>0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9"/>
      <c r="V42" s="523"/>
      <c r="W42" s="523"/>
      <c r="X42" s="553"/>
      <c r="Y42" s="553"/>
      <c r="Z42" s="329"/>
    </row>
    <row r="43" spans="1:26" s="170" customFormat="1" ht="12.75">
      <c r="A43" s="117"/>
      <c r="B43" s="118" t="s">
        <v>39</v>
      </c>
      <c r="C43" s="120">
        <f>COUNTIF(P19:P21,"&gt;=7")</f>
        <v>0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9"/>
      <c r="V43" s="523"/>
      <c r="W43" s="523"/>
      <c r="X43" s="553"/>
      <c r="Y43" s="553"/>
      <c r="Z43" s="329"/>
    </row>
    <row r="44" spans="1:26" s="170" customFormat="1" ht="12.75">
      <c r="A44" s="117"/>
      <c r="B44" s="121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9"/>
      <c r="V44" s="523"/>
      <c r="W44" s="523"/>
      <c r="X44" s="553"/>
      <c r="Y44" s="553"/>
      <c r="Z44" s="329"/>
    </row>
    <row r="45" spans="1:26" s="171" customFormat="1" ht="12.75">
      <c r="A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66"/>
      <c r="V45" s="555"/>
      <c r="W45" s="555"/>
      <c r="X45" s="550"/>
      <c r="Y45" s="550"/>
      <c r="Z45" s="330"/>
    </row>
    <row r="46" spans="1:26" s="167" customFormat="1" ht="16.5">
      <c r="A46" s="485"/>
      <c r="B46" s="486"/>
      <c r="C46" s="485"/>
      <c r="D46" s="485"/>
      <c r="E46" s="485"/>
      <c r="F46" s="485"/>
      <c r="G46" s="485"/>
      <c r="H46" s="485"/>
      <c r="I46" s="485"/>
      <c r="J46" s="485"/>
      <c r="K46" s="485"/>
      <c r="L46" s="485"/>
      <c r="M46" s="485"/>
      <c r="N46" s="485"/>
      <c r="O46" s="485"/>
      <c r="P46" s="485"/>
      <c r="Q46" s="485"/>
      <c r="R46" s="485"/>
      <c r="S46" s="485"/>
      <c r="T46" s="485"/>
      <c r="U46" s="181"/>
      <c r="V46" s="556"/>
      <c r="W46" s="556"/>
      <c r="X46" s="557"/>
      <c r="Y46" s="557"/>
      <c r="Z46" s="487"/>
    </row>
    <row r="47" spans="1:26" s="491" customFormat="1" ht="16.5">
      <c r="A47" s="488"/>
      <c r="B47" s="483" t="s">
        <v>476</v>
      </c>
      <c r="C47" s="484"/>
      <c r="D47" s="484"/>
      <c r="E47" s="484"/>
      <c r="F47" s="484"/>
      <c r="G47" s="484"/>
      <c r="H47" s="484"/>
      <c r="I47" s="484"/>
      <c r="J47" s="484"/>
      <c r="K47" s="484"/>
      <c r="L47" s="484"/>
      <c r="M47" s="484"/>
      <c r="N47" s="484"/>
      <c r="O47" s="484"/>
      <c r="P47" s="484"/>
      <c r="Q47" s="484"/>
      <c r="R47" s="484"/>
      <c r="S47" s="484"/>
      <c r="T47" s="488"/>
      <c r="U47" s="489"/>
      <c r="V47" s="530"/>
      <c r="W47" s="530"/>
      <c r="X47" s="558"/>
      <c r="Y47" s="558"/>
      <c r="Z47" s="490"/>
    </row>
    <row r="48" spans="1:26" s="491" customFormat="1" ht="9" customHeight="1">
      <c r="A48" s="488"/>
      <c r="T48" s="488"/>
      <c r="U48" s="489"/>
      <c r="V48" s="530"/>
      <c r="W48" s="530"/>
      <c r="X48" s="558"/>
      <c r="Y48" s="558"/>
      <c r="Z48" s="490"/>
    </row>
    <row r="49" spans="1:26" s="491" customFormat="1" ht="36.75" customHeight="1">
      <c r="A49" s="488"/>
      <c r="B49" s="718" t="s">
        <v>477</v>
      </c>
      <c r="C49" s="718"/>
      <c r="D49" s="718"/>
      <c r="E49" s="718"/>
      <c r="F49" s="718"/>
      <c r="G49" s="718"/>
      <c r="H49" s="718"/>
      <c r="I49" s="718"/>
      <c r="J49" s="718"/>
      <c r="K49" s="718"/>
      <c r="L49" s="718"/>
      <c r="M49" s="718"/>
      <c r="N49" s="718"/>
      <c r="O49" s="718"/>
      <c r="P49" s="718"/>
      <c r="Q49" s="718"/>
      <c r="R49" s="718"/>
      <c r="S49" s="718"/>
      <c r="T49" s="488"/>
      <c r="U49" s="489"/>
      <c r="V49" s="530"/>
      <c r="W49" s="530"/>
      <c r="X49" s="558"/>
      <c r="Y49" s="558"/>
      <c r="Z49" s="490"/>
    </row>
    <row r="50" spans="1:26" s="491" customFormat="1" ht="75" customHeight="1">
      <c r="A50" s="488"/>
      <c r="B50" s="728" t="s">
        <v>478</v>
      </c>
      <c r="C50" s="728"/>
      <c r="D50" s="728"/>
      <c r="E50" s="728"/>
      <c r="F50" s="728"/>
      <c r="G50" s="728"/>
      <c r="H50" s="728"/>
      <c r="I50" s="728"/>
      <c r="J50" s="728"/>
      <c r="K50" s="728"/>
      <c r="L50" s="728"/>
      <c r="M50" s="728"/>
      <c r="N50" s="728"/>
      <c r="O50" s="728"/>
      <c r="P50" s="728"/>
      <c r="Q50" s="728"/>
      <c r="R50" s="728"/>
      <c r="S50" s="728"/>
      <c r="T50" s="488"/>
      <c r="U50" s="489"/>
      <c r="V50" s="530"/>
      <c r="W50" s="530"/>
      <c r="X50" s="558"/>
      <c r="Y50" s="558"/>
      <c r="Z50" s="490"/>
    </row>
    <row r="51" spans="1:26" s="491" customFormat="1" ht="72.75" customHeight="1">
      <c r="A51" s="488"/>
      <c r="B51" s="728" t="s">
        <v>295</v>
      </c>
      <c r="C51" s="728"/>
      <c r="D51" s="728"/>
      <c r="E51" s="728"/>
      <c r="F51" s="728"/>
      <c r="G51" s="728"/>
      <c r="H51" s="728"/>
      <c r="I51" s="728"/>
      <c r="J51" s="728"/>
      <c r="K51" s="728"/>
      <c r="L51" s="728"/>
      <c r="M51" s="728"/>
      <c r="N51" s="728"/>
      <c r="O51" s="728"/>
      <c r="P51" s="728"/>
      <c r="Q51" s="728"/>
      <c r="R51" s="728"/>
      <c r="S51" s="728"/>
      <c r="T51" s="488"/>
      <c r="U51" s="489"/>
      <c r="V51" s="530"/>
      <c r="W51" s="530"/>
      <c r="X51" s="558"/>
      <c r="Y51" s="558"/>
      <c r="Z51" s="490"/>
    </row>
    <row r="52" spans="1:26" s="491" customFormat="1" ht="36.75" customHeight="1">
      <c r="A52" s="488"/>
      <c r="B52" s="718" t="s">
        <v>28</v>
      </c>
      <c r="C52" s="718"/>
      <c r="D52" s="718"/>
      <c r="E52" s="718"/>
      <c r="F52" s="718"/>
      <c r="G52" s="718"/>
      <c r="H52" s="718"/>
      <c r="I52" s="718"/>
      <c r="J52" s="718"/>
      <c r="K52" s="718"/>
      <c r="L52" s="718"/>
      <c r="M52" s="718"/>
      <c r="N52" s="718"/>
      <c r="O52" s="718"/>
      <c r="P52" s="718"/>
      <c r="Q52" s="718"/>
      <c r="R52" s="718"/>
      <c r="S52" s="718"/>
      <c r="T52" s="488"/>
      <c r="U52" s="489"/>
      <c r="V52" s="530"/>
      <c r="W52" s="530"/>
      <c r="X52" s="558"/>
      <c r="Y52" s="558"/>
      <c r="Z52" s="490"/>
    </row>
    <row r="53" spans="1:26" s="491" customFormat="1" ht="82.5" customHeight="1">
      <c r="A53" s="488"/>
      <c r="B53" s="728" t="s">
        <v>479</v>
      </c>
      <c r="C53" s="728"/>
      <c r="D53" s="728"/>
      <c r="E53" s="728"/>
      <c r="F53" s="728"/>
      <c r="G53" s="728"/>
      <c r="H53" s="728"/>
      <c r="I53" s="728"/>
      <c r="J53" s="728"/>
      <c r="K53" s="728"/>
      <c r="L53" s="728"/>
      <c r="M53" s="728"/>
      <c r="N53" s="728"/>
      <c r="O53" s="728"/>
      <c r="P53" s="728"/>
      <c r="Q53" s="728"/>
      <c r="R53" s="728"/>
      <c r="S53" s="728"/>
      <c r="T53" s="488"/>
      <c r="U53" s="489"/>
      <c r="V53" s="530"/>
      <c r="W53" s="530"/>
      <c r="X53" s="558"/>
      <c r="Y53" s="558"/>
      <c r="Z53" s="490"/>
    </row>
    <row r="54" spans="1:26" s="16" customFormat="1" ht="166.5" customHeight="1">
      <c r="A54" s="184"/>
      <c r="B54" s="719" t="s">
        <v>480</v>
      </c>
      <c r="C54" s="719"/>
      <c r="D54" s="719"/>
      <c r="E54" s="719"/>
      <c r="F54" s="719"/>
      <c r="G54" s="719"/>
      <c r="H54" s="719"/>
      <c r="I54" s="719"/>
      <c r="J54" s="719"/>
      <c r="K54" s="719"/>
      <c r="L54" s="719"/>
      <c r="M54" s="719"/>
      <c r="N54" s="719"/>
      <c r="O54" s="719"/>
      <c r="P54" s="719"/>
      <c r="Q54" s="719"/>
      <c r="R54" s="719"/>
      <c r="S54" s="719"/>
      <c r="T54" s="184"/>
      <c r="U54" s="139"/>
      <c r="V54" s="530"/>
      <c r="W54" s="530"/>
      <c r="X54" s="558"/>
      <c r="Y54" s="558"/>
      <c r="Z54" s="492"/>
    </row>
    <row r="55" spans="1:26" s="16" customFormat="1" ht="64.5" customHeight="1">
      <c r="A55" s="184"/>
      <c r="B55" s="717" t="s">
        <v>440</v>
      </c>
      <c r="C55" s="717"/>
      <c r="D55" s="717"/>
      <c r="E55" s="717"/>
      <c r="F55" s="717"/>
      <c r="G55" s="717"/>
      <c r="H55" s="717"/>
      <c r="I55" s="717"/>
      <c r="J55" s="717"/>
      <c r="K55" s="717"/>
      <c r="L55" s="717"/>
      <c r="M55" s="717"/>
      <c r="N55" s="717"/>
      <c r="O55" s="717"/>
      <c r="P55" s="717"/>
      <c r="Q55" s="717"/>
      <c r="R55" s="717"/>
      <c r="S55" s="717"/>
      <c r="T55" s="184"/>
      <c r="U55" s="139"/>
      <c r="V55" s="530"/>
      <c r="W55" s="530"/>
      <c r="X55" s="558"/>
      <c r="Y55" s="558"/>
      <c r="Z55" s="492"/>
    </row>
    <row r="56" spans="1:26" s="16" customFormat="1" ht="16.5">
      <c r="A56" s="184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84"/>
      <c r="U56" s="139"/>
      <c r="V56" s="530"/>
      <c r="W56" s="530"/>
      <c r="X56" s="558"/>
      <c r="Y56" s="558"/>
      <c r="Z56" s="492"/>
    </row>
    <row r="57" spans="1:26" s="16" customFormat="1" ht="16.5">
      <c r="A57" s="184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84"/>
      <c r="U57" s="139"/>
      <c r="V57" s="530"/>
      <c r="W57" s="530"/>
      <c r="X57" s="558"/>
      <c r="Y57" s="558"/>
      <c r="Z57" s="492"/>
    </row>
    <row r="58" spans="1:26" s="16" customFormat="1" ht="16.5">
      <c r="A58" s="184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84"/>
      <c r="U58" s="139"/>
      <c r="V58" s="530"/>
      <c r="W58" s="530"/>
      <c r="X58" s="558"/>
      <c r="Y58" s="558"/>
      <c r="Z58" s="492"/>
    </row>
    <row r="59" spans="1:26" s="168" customFormat="1" ht="12.75">
      <c r="A59" s="84"/>
      <c r="B59" s="122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84"/>
      <c r="U59" s="110"/>
      <c r="V59" s="523"/>
      <c r="W59" s="523"/>
      <c r="X59" s="519"/>
      <c r="Y59" s="519"/>
      <c r="Z59" s="2"/>
    </row>
    <row r="60" spans="1:26" s="168" customFormat="1" ht="12.75">
      <c r="A60" s="84"/>
      <c r="B60" s="111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110"/>
      <c r="V60" s="523"/>
      <c r="W60" s="523"/>
      <c r="X60" s="519"/>
      <c r="Y60" s="519"/>
      <c r="Z60" s="2"/>
    </row>
    <row r="61" spans="1:26" s="168" customFormat="1" ht="12.75">
      <c r="A61" s="84"/>
      <c r="B61" s="111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110"/>
      <c r="V61" s="523"/>
      <c r="W61" s="523"/>
      <c r="X61" s="519"/>
      <c r="Y61" s="519"/>
      <c r="Z61" s="2"/>
    </row>
    <row r="62" spans="1:26" s="168" customFormat="1" ht="12.75">
      <c r="A62" s="84"/>
      <c r="B62" s="111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110"/>
      <c r="V62" s="523"/>
      <c r="W62" s="523"/>
      <c r="X62" s="519"/>
      <c r="Y62" s="519"/>
      <c r="Z62" s="2"/>
    </row>
    <row r="63" spans="1:26" s="168" customFormat="1" ht="12.75">
      <c r="A63" s="84"/>
      <c r="B63" s="111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110"/>
      <c r="V63" s="523"/>
      <c r="W63" s="523"/>
      <c r="X63" s="519"/>
      <c r="Y63" s="519"/>
      <c r="Z63" s="2"/>
    </row>
    <row r="64" spans="1:26" s="168" customFormat="1" ht="12.75">
      <c r="A64" s="84"/>
      <c r="B64" s="111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110"/>
      <c r="V64" s="523"/>
      <c r="W64" s="523"/>
      <c r="X64" s="519"/>
      <c r="Y64" s="519"/>
      <c r="Z64" s="2"/>
    </row>
  </sheetData>
  <sheetProtection/>
  <mergeCells count="29">
    <mergeCell ref="B50:S50"/>
    <mergeCell ref="B51:S51"/>
    <mergeCell ref="B52:S52"/>
    <mergeCell ref="B53:S53"/>
    <mergeCell ref="T6:T8"/>
    <mergeCell ref="H7:L7"/>
    <mergeCell ref="Q6:R8"/>
    <mergeCell ref="S6:S8"/>
    <mergeCell ref="I33:S33"/>
    <mergeCell ref="I30:S30"/>
    <mergeCell ref="B55:S55"/>
    <mergeCell ref="B49:S49"/>
    <mergeCell ref="B54:S54"/>
    <mergeCell ref="F7:G7"/>
    <mergeCell ref="E6:L6"/>
    <mergeCell ref="E7:E8"/>
    <mergeCell ref="C6:D8"/>
    <mergeCell ref="M6:N8"/>
    <mergeCell ref="O6:P8"/>
    <mergeCell ref="I34:S34"/>
    <mergeCell ref="X31:X32"/>
    <mergeCell ref="I31:S31"/>
    <mergeCell ref="I32:S32"/>
    <mergeCell ref="A1:T1"/>
    <mergeCell ref="A2:T2"/>
    <mergeCell ref="A4:T4"/>
    <mergeCell ref="A6:A8"/>
    <mergeCell ref="B6:B8"/>
    <mergeCell ref="V8:W8"/>
  </mergeCells>
  <printOptions/>
  <pageMargins left="0.5905511811023623" right="0.3937007874015748" top="0.3937007874015748" bottom="0.3937007874015748" header="0" footer="0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15.57421875" style="0" customWidth="1"/>
    <col min="2" max="2" width="5.7109375" style="0" bestFit="1" customWidth="1"/>
    <col min="3" max="3" width="8.140625" style="0" bestFit="1" customWidth="1"/>
    <col min="4" max="7" width="3.28125" style="0" bestFit="1" customWidth="1"/>
    <col min="8" max="14" width="5.7109375" style="0" bestFit="1" customWidth="1"/>
    <col min="15" max="16" width="3.28125" style="0" bestFit="1" customWidth="1"/>
    <col min="17" max="17" width="5.7109375" style="0" bestFit="1" customWidth="1"/>
    <col min="18" max="20" width="3.28125" style="0" bestFit="1" customWidth="1"/>
    <col min="21" max="24" width="5.7109375" style="0" bestFit="1" customWidth="1"/>
    <col min="25" max="25" width="8.140625" style="0" bestFit="1" customWidth="1"/>
    <col min="26" max="26" width="5.7109375" style="0" bestFit="1" customWidth="1"/>
    <col min="27" max="28" width="8.140625" style="0" bestFit="1" customWidth="1"/>
  </cols>
  <sheetData>
    <row r="1" spans="1:28" ht="15.75">
      <c r="A1" s="401" t="s">
        <v>392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</row>
    <row r="2" spans="1:28" ht="15">
      <c r="A2" s="858" t="s">
        <v>288</v>
      </c>
      <c r="B2" s="380">
        <v>46</v>
      </c>
      <c r="C2" s="380">
        <v>47</v>
      </c>
      <c r="D2" s="380">
        <v>48</v>
      </c>
      <c r="E2" s="380">
        <v>49</v>
      </c>
      <c r="F2" s="380">
        <v>50</v>
      </c>
      <c r="G2" s="380">
        <v>51</v>
      </c>
      <c r="H2" s="380">
        <v>52</v>
      </c>
      <c r="I2" s="380">
        <v>53</v>
      </c>
      <c r="J2" s="380">
        <v>54</v>
      </c>
      <c r="K2" s="380">
        <v>55</v>
      </c>
      <c r="L2" s="380">
        <v>56</v>
      </c>
      <c r="M2" s="380">
        <v>57</v>
      </c>
      <c r="N2" s="380">
        <v>58</v>
      </c>
      <c r="O2" s="380">
        <v>59</v>
      </c>
      <c r="P2" s="380">
        <v>60</v>
      </c>
      <c r="Q2" s="380">
        <v>61</v>
      </c>
      <c r="R2" s="380">
        <v>62</v>
      </c>
      <c r="S2" s="380">
        <v>63</v>
      </c>
      <c r="T2" s="380">
        <v>64</v>
      </c>
      <c r="U2" s="380">
        <v>65</v>
      </c>
      <c r="V2" s="380">
        <v>66</v>
      </c>
      <c r="W2" s="196">
        <v>67</v>
      </c>
      <c r="X2" s="196">
        <v>68</v>
      </c>
      <c r="Y2" s="196">
        <v>69</v>
      </c>
      <c r="Z2" s="196">
        <v>70</v>
      </c>
      <c r="AA2" s="196">
        <v>71</v>
      </c>
      <c r="AB2" s="196">
        <v>81</v>
      </c>
    </row>
    <row r="3" spans="1:28" ht="267.75">
      <c r="A3" s="858"/>
      <c r="B3" s="669" t="s">
        <v>278</v>
      </c>
      <c r="C3" s="669" t="s">
        <v>248</v>
      </c>
      <c r="D3" s="669" t="s">
        <v>249</v>
      </c>
      <c r="E3" s="669" t="s">
        <v>251</v>
      </c>
      <c r="F3" s="670" t="s">
        <v>252</v>
      </c>
      <c r="G3" s="669" t="s">
        <v>256</v>
      </c>
      <c r="H3" s="669" t="s">
        <v>279</v>
      </c>
      <c r="I3" s="669" t="s">
        <v>257</v>
      </c>
      <c r="J3" s="669" t="s">
        <v>258</v>
      </c>
      <c r="K3" s="669" t="s">
        <v>259</v>
      </c>
      <c r="L3" s="669" t="s">
        <v>260</v>
      </c>
      <c r="M3" s="669" t="s">
        <v>287</v>
      </c>
      <c r="N3" s="669" t="s">
        <v>264</v>
      </c>
      <c r="O3" s="669" t="s">
        <v>262</v>
      </c>
      <c r="P3" s="669" t="s">
        <v>263</v>
      </c>
      <c r="Q3" s="669" t="s">
        <v>277</v>
      </c>
      <c r="R3" s="669" t="s">
        <v>265</v>
      </c>
      <c r="S3" s="669" t="s">
        <v>266</v>
      </c>
      <c r="T3" s="669" t="s">
        <v>267</v>
      </c>
      <c r="U3" s="669" t="s">
        <v>268</v>
      </c>
      <c r="V3" s="669" t="s">
        <v>281</v>
      </c>
      <c r="W3" s="669" t="s">
        <v>286</v>
      </c>
      <c r="X3" s="669" t="s">
        <v>285</v>
      </c>
      <c r="Y3" s="669" t="s">
        <v>284</v>
      </c>
      <c r="Z3" s="669" t="s">
        <v>283</v>
      </c>
      <c r="AA3" s="669" t="s">
        <v>282</v>
      </c>
      <c r="AB3" s="669" t="s">
        <v>387</v>
      </c>
    </row>
    <row r="4" spans="1:28" ht="28.5" customHeight="1">
      <c r="A4" s="668" t="s">
        <v>289</v>
      </c>
      <c r="B4" s="104">
        <f>COUNTIF('ОШ-1 ОШ-5'!C20:C22,"&gt;0")</f>
        <v>0</v>
      </c>
      <c r="C4" s="104">
        <f>'ОШ-1 ОШ-5'!C23</f>
        <v>0</v>
      </c>
      <c r="D4" s="104">
        <f>'ОШ-1 ОШ-5'!D23</f>
        <v>0</v>
      </c>
      <c r="E4" s="104">
        <f>'ОШ-1 ОШ-5'!E23</f>
        <v>0</v>
      </c>
      <c r="F4" s="104">
        <f>'ОШ-1 ОШ-5'!F23</f>
        <v>0</v>
      </c>
      <c r="G4" s="104">
        <f>'ОШ-1 ОШ-5'!G23</f>
        <v>0</v>
      </c>
      <c r="H4" s="104">
        <f>COUNTIF('ОШ-1 ОШ-5'!H20:H22,"&gt;0")</f>
        <v>0</v>
      </c>
      <c r="I4" s="104">
        <f>'ОШ-1 ОШ-5'!H23</f>
        <v>0</v>
      </c>
      <c r="J4" s="104">
        <f>'ОШ-1 ОШ-5'!I23</f>
        <v>0</v>
      </c>
      <c r="K4" s="104">
        <f>'ОШ-1 ОШ-5'!J23</f>
        <v>0</v>
      </c>
      <c r="L4" s="104">
        <f>'ОШ-1 ОШ-5'!K23</f>
        <v>0</v>
      </c>
      <c r="M4" s="104">
        <f>'ОШ-1 ОШ-5'!L23</f>
        <v>3</v>
      </c>
      <c r="N4" s="104">
        <f>'ОШ-1 ОШ-5'!M23</f>
        <v>0</v>
      </c>
      <c r="O4" s="104">
        <f>'ОШ-1 ОШ-5'!N23</f>
        <v>0</v>
      </c>
      <c r="P4" s="104">
        <f>'ОШ-1 ОШ-5'!O23</f>
        <v>0</v>
      </c>
      <c r="Q4" s="104">
        <f>'ОШ-1 ОШ-5'!P23</f>
        <v>0</v>
      </c>
      <c r="R4" s="104">
        <f>'ОШ-1 ОШ-5'!Q23</f>
        <v>0</v>
      </c>
      <c r="S4" s="104">
        <f>'ОШ-1 ОШ-5'!R23</f>
        <v>0</v>
      </c>
      <c r="T4" s="104">
        <f>'ОШ-1 ОШ-5'!S23</f>
        <v>0</v>
      </c>
      <c r="U4" s="104">
        <f>'ОШ-1 ОШ-5'!T23</f>
        <v>0</v>
      </c>
      <c r="V4" s="445">
        <f>'ОШ-1 ОШ-5'!U23</f>
        <v>0</v>
      </c>
      <c r="W4" s="104">
        <f>'ОШ-1 ОШ-5'!V23</f>
        <v>0</v>
      </c>
      <c r="X4" s="104">
        <f>'ОШ-1 ОШ-5'!W23</f>
        <v>0</v>
      </c>
      <c r="Y4" s="104">
        <f>'ОШ-1 ОШ-5'!X23</f>
        <v>0</v>
      </c>
      <c r="Z4" s="104">
        <f>'ОШ-1 ОШ-5'!Y23</f>
        <v>3</v>
      </c>
      <c r="AA4" s="104">
        <f>'ОШ-1 ОШ-5'!Z23</f>
        <v>0</v>
      </c>
      <c r="AB4" s="104">
        <f>'ОШ-1 ОШ-5'!AA23</f>
        <v>0</v>
      </c>
    </row>
  </sheetData>
  <sheetProtection sheet="1" objects="1" scenarios="1"/>
  <mergeCells count="1">
    <mergeCell ref="A2:A3"/>
  </mergeCells>
  <printOptions/>
  <pageMargins left="0.7" right="0.7" top="0.75" bottom="0.75" header="0.3" footer="0.3"/>
  <pageSetup fitToHeight="0" fitToWidth="1" horizontalDpi="600" verticalDpi="600" orientation="landscape" paperSize="9" scale="8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9"/>
  <sheetViews>
    <sheetView zoomScale="115" zoomScaleNormal="115" zoomScalePageLayoutView="0" workbookViewId="0" topLeftCell="A4">
      <selection activeCell="H10" sqref="H10"/>
    </sheetView>
  </sheetViews>
  <sheetFormatPr defaultColWidth="9.140625" defaultRowHeight="15"/>
  <cols>
    <col min="1" max="1" width="3.8515625" style="130" customWidth="1"/>
    <col min="2" max="2" width="30.00390625" style="130" customWidth="1"/>
    <col min="3" max="7" width="3.57421875" style="131" customWidth="1"/>
    <col min="8" max="8" width="4.7109375" style="131" customWidth="1"/>
    <col min="9" max="19" width="3.57421875" style="131" customWidth="1"/>
    <col min="20" max="20" width="6.421875" style="131" customWidth="1"/>
    <col min="21" max="21" width="5.8515625" style="131" customWidth="1"/>
    <col min="22" max="22" width="5.421875" style="46" customWidth="1"/>
    <col min="23" max="23" width="7.57421875" style="523" bestFit="1" customWidth="1"/>
    <col min="24" max="24" width="9.00390625" style="523" bestFit="1" customWidth="1"/>
    <col min="25" max="25" width="2.28125" style="523" customWidth="1"/>
    <col min="26" max="26" width="13.421875" style="523" bestFit="1" customWidth="1"/>
    <col min="27" max="27" width="1.7109375" style="532" customWidth="1"/>
    <col min="28" max="28" width="13.28125" style="532" customWidth="1"/>
    <col min="29" max="29" width="3.421875" style="541" customWidth="1"/>
    <col min="30" max="30" width="13.28125" style="533" customWidth="1"/>
    <col min="31" max="31" width="9.140625" style="533" customWidth="1"/>
    <col min="32" max="16384" width="9.140625" style="103" customWidth="1"/>
  </cols>
  <sheetData>
    <row r="1" spans="1:21" ht="39" customHeight="1">
      <c r="A1" s="734" t="s">
        <v>436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734"/>
      <c r="T1" s="734"/>
      <c r="U1" s="734"/>
    </row>
    <row r="2" spans="1:21" ht="29.25" customHeight="1">
      <c r="A2" s="735" t="s">
        <v>300</v>
      </c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5"/>
      <c r="R2" s="735"/>
      <c r="S2" s="735"/>
      <c r="T2" s="735"/>
      <c r="U2" s="735"/>
    </row>
    <row r="3" spans="1:21" ht="12.7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621"/>
      <c r="Q3" s="162"/>
      <c r="R3" s="162"/>
      <c r="S3" s="162"/>
      <c r="T3" s="162"/>
      <c r="U3" s="162"/>
    </row>
    <row r="4" spans="1:31" s="178" customFormat="1" ht="42" customHeight="1">
      <c r="A4" s="715" t="s">
        <v>13</v>
      </c>
      <c r="B4" s="715" t="s">
        <v>519</v>
      </c>
      <c r="C4" s="747" t="s">
        <v>296</v>
      </c>
      <c r="D4" s="736" t="s">
        <v>41</v>
      </c>
      <c r="E4" s="737"/>
      <c r="F4" s="737"/>
      <c r="G4" s="738"/>
      <c r="H4" s="731" t="s">
        <v>14</v>
      </c>
      <c r="I4" s="732"/>
      <c r="J4" s="732"/>
      <c r="K4" s="732"/>
      <c r="L4" s="732"/>
      <c r="M4" s="732"/>
      <c r="N4" s="732"/>
      <c r="O4" s="733"/>
      <c r="P4" s="745" t="s">
        <v>539</v>
      </c>
      <c r="Q4" s="745" t="s">
        <v>42</v>
      </c>
      <c r="R4" s="745" t="s">
        <v>299</v>
      </c>
      <c r="S4" s="745"/>
      <c r="T4" s="727" t="s">
        <v>298</v>
      </c>
      <c r="U4" s="727" t="s">
        <v>43</v>
      </c>
      <c r="V4" s="128"/>
      <c r="W4" s="534"/>
      <c r="X4" s="534"/>
      <c r="Y4" s="534"/>
      <c r="Z4" s="534"/>
      <c r="AA4" s="535"/>
      <c r="AB4" s="535"/>
      <c r="AC4" s="650"/>
      <c r="AD4" s="536"/>
      <c r="AE4" s="536"/>
    </row>
    <row r="5" spans="1:31" s="178" customFormat="1" ht="119.25" customHeight="1">
      <c r="A5" s="715"/>
      <c r="B5" s="715"/>
      <c r="C5" s="748"/>
      <c r="D5" s="739" t="s">
        <v>275</v>
      </c>
      <c r="E5" s="740"/>
      <c r="F5" s="740"/>
      <c r="G5" s="741"/>
      <c r="H5" s="725" t="s">
        <v>292</v>
      </c>
      <c r="I5" s="720" t="s">
        <v>291</v>
      </c>
      <c r="J5" s="721"/>
      <c r="K5" s="715" t="s">
        <v>16</v>
      </c>
      <c r="L5" s="715"/>
      <c r="M5" s="715"/>
      <c r="N5" s="715"/>
      <c r="O5" s="715"/>
      <c r="P5" s="745"/>
      <c r="Q5" s="745"/>
      <c r="R5" s="745"/>
      <c r="S5" s="745"/>
      <c r="T5" s="727"/>
      <c r="U5" s="727"/>
      <c r="V5" s="128"/>
      <c r="W5" s="534"/>
      <c r="X5" s="534"/>
      <c r="Y5" s="534"/>
      <c r="Z5" s="534"/>
      <c r="AA5" s="535"/>
      <c r="AB5" s="535"/>
      <c r="AC5" s="650"/>
      <c r="AD5" s="536"/>
      <c r="AE5" s="536"/>
    </row>
    <row r="6" spans="1:31" s="178" customFormat="1" ht="96.75" customHeight="1">
      <c r="A6" s="715"/>
      <c r="B6" s="715"/>
      <c r="C6" s="749"/>
      <c r="D6" s="742"/>
      <c r="E6" s="743"/>
      <c r="F6" s="743"/>
      <c r="G6" s="744"/>
      <c r="H6" s="726"/>
      <c r="I6" s="161" t="s">
        <v>17</v>
      </c>
      <c r="J6" s="161" t="s">
        <v>18</v>
      </c>
      <c r="K6" s="161" t="s">
        <v>19</v>
      </c>
      <c r="L6" s="161" t="s">
        <v>24</v>
      </c>
      <c r="M6" s="161" t="s">
        <v>25</v>
      </c>
      <c r="N6" s="161" t="s">
        <v>26</v>
      </c>
      <c r="O6" s="161" t="s">
        <v>20</v>
      </c>
      <c r="P6" s="745"/>
      <c r="Q6" s="745"/>
      <c r="R6" s="745"/>
      <c r="S6" s="745"/>
      <c r="T6" s="727"/>
      <c r="U6" s="727"/>
      <c r="V6" s="128"/>
      <c r="W6" s="746" t="s">
        <v>27</v>
      </c>
      <c r="X6" s="746"/>
      <c r="Y6" s="537"/>
      <c r="Z6" s="537" t="s">
        <v>244</v>
      </c>
      <c r="AA6" s="538"/>
      <c r="AB6" s="537" t="s">
        <v>245</v>
      </c>
      <c r="AC6" s="622"/>
      <c r="AD6" s="537" t="s">
        <v>356</v>
      </c>
      <c r="AE6" s="537" t="s">
        <v>357</v>
      </c>
    </row>
    <row r="7" spans="1:24" ht="12.75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  <c r="M7" s="45">
        <v>13</v>
      </c>
      <c r="N7" s="45">
        <v>14</v>
      </c>
      <c r="O7" s="45">
        <v>15</v>
      </c>
      <c r="P7" s="45">
        <v>16</v>
      </c>
      <c r="Q7" s="45">
        <v>17</v>
      </c>
      <c r="R7" s="45">
        <v>18</v>
      </c>
      <c r="S7" s="45">
        <v>19</v>
      </c>
      <c r="T7" s="45">
        <v>20</v>
      </c>
      <c r="U7" s="45">
        <v>21</v>
      </c>
      <c r="W7" s="523" t="s">
        <v>4</v>
      </c>
      <c r="X7" s="523" t="s">
        <v>5</v>
      </c>
    </row>
    <row r="8" spans="1:21" ht="12.75">
      <c r="A8" s="200"/>
      <c r="B8" s="190" t="str">
        <f>1!B10</f>
        <v>Среднего общего образования</v>
      </c>
      <c r="C8" s="185"/>
      <c r="D8" s="185"/>
      <c r="E8" s="348"/>
      <c r="F8" s="185"/>
      <c r="G8" s="185"/>
      <c r="H8" s="456"/>
      <c r="I8" s="456"/>
      <c r="J8" s="456"/>
      <c r="K8" s="185"/>
      <c r="L8" s="26"/>
      <c r="M8" s="649"/>
      <c r="N8" s="649"/>
      <c r="O8" s="649"/>
      <c r="P8" s="649"/>
      <c r="Q8" s="185"/>
      <c r="R8" s="185"/>
      <c r="S8" s="185"/>
      <c r="T8" s="185"/>
      <c r="U8" s="185"/>
    </row>
    <row r="9" spans="1:31" ht="25.5">
      <c r="A9" s="200"/>
      <c r="B9" s="190" t="str">
        <f>1!B11</f>
        <v>Среднего (полного)  общего образования</v>
      </c>
      <c r="C9" s="127"/>
      <c r="D9" s="127"/>
      <c r="E9" s="348">
        <f aca="true" t="shared" si="0" ref="E9:E19">H9+I9+J9+K9+L9+M9+N9+O9</f>
        <v>0</v>
      </c>
      <c r="F9" s="127"/>
      <c r="G9" s="127"/>
      <c r="H9" s="455"/>
      <c r="I9" s="455"/>
      <c r="J9" s="455"/>
      <c r="K9" s="127"/>
      <c r="L9" s="26"/>
      <c r="M9" s="649"/>
      <c r="N9" s="649"/>
      <c r="O9" s="649"/>
      <c r="P9" s="649"/>
      <c r="Q9" s="127"/>
      <c r="R9" s="127"/>
      <c r="S9" s="127"/>
      <c r="T9" s="127"/>
      <c r="U9" s="127"/>
      <c r="W9" s="526">
        <f>E9-Q9</f>
        <v>0</v>
      </c>
      <c r="X9" s="526">
        <f>E9-R9</f>
        <v>0</v>
      </c>
      <c r="Z9" s="526">
        <f>F9+G9</f>
        <v>0</v>
      </c>
      <c r="AB9" s="539">
        <f>H9+I9+J9</f>
        <v>0</v>
      </c>
      <c r="AC9" s="518"/>
      <c r="AD9" s="526">
        <f>E9-G9</f>
        <v>0</v>
      </c>
      <c r="AE9" s="526">
        <f>R9-G9</f>
        <v>0</v>
      </c>
    </row>
    <row r="10" spans="1:31" ht="12.75">
      <c r="A10" s="200"/>
      <c r="B10" s="190" t="str">
        <f>1!B12</f>
        <v>МОУ СОШ № 14</v>
      </c>
      <c r="C10" s="127">
        <v>27</v>
      </c>
      <c r="D10" s="686">
        <v>26</v>
      </c>
      <c r="E10" s="687">
        <v>61</v>
      </c>
      <c r="F10" s="686"/>
      <c r="G10" s="686">
        <v>0</v>
      </c>
      <c r="H10" s="686"/>
      <c r="I10" s="686">
        <v>17</v>
      </c>
      <c r="J10" s="686">
        <v>18</v>
      </c>
      <c r="K10" s="686"/>
      <c r="L10" s="674">
        <v>18</v>
      </c>
      <c r="M10" s="674">
        <v>8</v>
      </c>
      <c r="N10" s="674"/>
      <c r="O10" s="674"/>
      <c r="P10" s="686">
        <v>11</v>
      </c>
      <c r="Q10" s="686">
        <v>35</v>
      </c>
      <c r="R10" s="686">
        <v>35</v>
      </c>
      <c r="S10" s="686">
        <v>11</v>
      </c>
      <c r="T10" s="686">
        <v>35</v>
      </c>
      <c r="U10" s="127">
        <v>0</v>
      </c>
      <c r="W10" s="526">
        <f aca="true" t="shared" si="1" ref="W10:W26">E10-Q10</f>
        <v>26</v>
      </c>
      <c r="X10" s="526">
        <f aca="true" t="shared" si="2" ref="X10:X26">E10-R10</f>
        <v>26</v>
      </c>
      <c r="Z10" s="526">
        <f aca="true" t="shared" si="3" ref="Z10:Z26">F10+G10</f>
        <v>0</v>
      </c>
      <c r="AB10" s="539">
        <f aca="true" t="shared" si="4" ref="AB10:AB20">H10+I10+J10</f>
        <v>35</v>
      </c>
      <c r="AC10" s="518"/>
      <c r="AD10" s="526">
        <f aca="true" t="shared" si="5" ref="AD10:AD19">E10-G10</f>
        <v>61</v>
      </c>
      <c r="AE10" s="526">
        <f aca="true" t="shared" si="6" ref="AE10:AE20">R10-G10</f>
        <v>35</v>
      </c>
    </row>
    <row r="11" spans="1:31" ht="12.75">
      <c r="A11" s="200"/>
      <c r="B11" s="190">
        <f>1!B13</f>
        <v>0</v>
      </c>
      <c r="C11" s="132"/>
      <c r="D11" s="132"/>
      <c r="E11" s="348">
        <f t="shared" si="0"/>
        <v>0</v>
      </c>
      <c r="F11" s="127"/>
      <c r="G11" s="188"/>
      <c r="H11" s="458"/>
      <c r="I11" s="455"/>
      <c r="J11" s="455"/>
      <c r="K11" s="127"/>
      <c r="L11" s="26"/>
      <c r="M11" s="649"/>
      <c r="N11" s="649"/>
      <c r="O11" s="649"/>
      <c r="P11" s="649"/>
      <c r="Q11" s="127"/>
      <c r="R11" s="127"/>
      <c r="S11" s="174"/>
      <c r="T11" s="188"/>
      <c r="U11" s="188"/>
      <c r="W11" s="526">
        <f t="shared" si="1"/>
        <v>0</v>
      </c>
      <c r="X11" s="526">
        <f t="shared" si="2"/>
        <v>0</v>
      </c>
      <c r="Z11" s="526">
        <f t="shared" si="3"/>
        <v>0</v>
      </c>
      <c r="AB11" s="539">
        <f t="shared" si="4"/>
        <v>0</v>
      </c>
      <c r="AC11" s="518"/>
      <c r="AD11" s="526">
        <f t="shared" si="5"/>
        <v>0</v>
      </c>
      <c r="AE11" s="526">
        <f t="shared" si="6"/>
        <v>0</v>
      </c>
    </row>
    <row r="12" spans="1:31" s="168" customFormat="1" ht="12.75">
      <c r="A12" s="199"/>
      <c r="B12" s="190" t="str">
        <f>1!B14</f>
        <v>Основного общего образования</v>
      </c>
      <c r="C12" s="26"/>
      <c r="D12" s="26"/>
      <c r="E12" s="348"/>
      <c r="F12" s="26"/>
      <c r="G12" s="26"/>
      <c r="H12" s="456"/>
      <c r="I12" s="456"/>
      <c r="J12" s="456"/>
      <c r="K12" s="26"/>
      <c r="L12" s="26"/>
      <c r="M12" s="649"/>
      <c r="N12" s="649"/>
      <c r="O12" s="649"/>
      <c r="P12" s="649"/>
      <c r="Q12" s="26"/>
      <c r="R12" s="26"/>
      <c r="S12" s="26"/>
      <c r="T12" s="26"/>
      <c r="U12" s="26"/>
      <c r="V12" s="110"/>
      <c r="W12" s="526"/>
      <c r="X12" s="526"/>
      <c r="Y12" s="523"/>
      <c r="Z12" s="526"/>
      <c r="AA12" s="532"/>
      <c r="AB12" s="539">
        <f t="shared" si="4"/>
        <v>0</v>
      </c>
      <c r="AC12" s="518"/>
      <c r="AD12" s="526"/>
      <c r="AE12" s="526"/>
    </row>
    <row r="13" spans="1:31" s="168" customFormat="1" ht="12.75">
      <c r="A13" s="199"/>
      <c r="B13" s="190">
        <f>1!B15</f>
        <v>0</v>
      </c>
      <c r="C13" s="26"/>
      <c r="D13" s="26"/>
      <c r="E13" s="348">
        <f t="shared" si="0"/>
        <v>0</v>
      </c>
      <c r="F13" s="26"/>
      <c r="G13" s="26"/>
      <c r="H13" s="456"/>
      <c r="I13" s="456"/>
      <c r="J13" s="456"/>
      <c r="K13" s="26"/>
      <c r="L13" s="26"/>
      <c r="M13" s="649"/>
      <c r="N13" s="649"/>
      <c r="O13" s="649"/>
      <c r="P13" s="649"/>
      <c r="Q13" s="26"/>
      <c r="R13" s="26"/>
      <c r="S13" s="26"/>
      <c r="T13" s="26"/>
      <c r="U13" s="26"/>
      <c r="V13" s="110"/>
      <c r="W13" s="526">
        <f t="shared" si="1"/>
        <v>0</v>
      </c>
      <c r="X13" s="526">
        <f t="shared" si="2"/>
        <v>0</v>
      </c>
      <c r="Y13" s="523"/>
      <c r="Z13" s="526">
        <f t="shared" si="3"/>
        <v>0</v>
      </c>
      <c r="AA13" s="532"/>
      <c r="AB13" s="539">
        <f t="shared" si="4"/>
        <v>0</v>
      </c>
      <c r="AC13" s="518"/>
      <c r="AD13" s="526">
        <f t="shared" si="5"/>
        <v>0</v>
      </c>
      <c r="AE13" s="526">
        <f t="shared" si="6"/>
        <v>0</v>
      </c>
    </row>
    <row r="14" spans="1:31" s="168" customFormat="1" ht="12.75">
      <c r="A14" s="199"/>
      <c r="B14" s="190">
        <f>1!B16</f>
        <v>0</v>
      </c>
      <c r="C14" s="26"/>
      <c r="D14" s="26"/>
      <c r="E14" s="348">
        <f t="shared" si="0"/>
        <v>0</v>
      </c>
      <c r="F14" s="26"/>
      <c r="G14" s="26"/>
      <c r="H14" s="456"/>
      <c r="I14" s="456"/>
      <c r="J14" s="456"/>
      <c r="K14" s="26"/>
      <c r="L14" s="26"/>
      <c r="M14" s="649"/>
      <c r="N14" s="649"/>
      <c r="O14" s="649"/>
      <c r="P14" s="649"/>
      <c r="Q14" s="26"/>
      <c r="R14" s="26"/>
      <c r="S14" s="26"/>
      <c r="T14" s="26"/>
      <c r="U14" s="26"/>
      <c r="V14" s="110"/>
      <c r="W14" s="526">
        <f t="shared" si="1"/>
        <v>0</v>
      </c>
      <c r="X14" s="526">
        <f t="shared" si="2"/>
        <v>0</v>
      </c>
      <c r="Y14" s="523"/>
      <c r="Z14" s="526">
        <f t="shared" si="3"/>
        <v>0</v>
      </c>
      <c r="AA14" s="532"/>
      <c r="AB14" s="539">
        <f t="shared" si="4"/>
        <v>0</v>
      </c>
      <c r="AC14" s="518"/>
      <c r="AD14" s="526">
        <f t="shared" si="5"/>
        <v>0</v>
      </c>
      <c r="AE14" s="526">
        <f t="shared" si="6"/>
        <v>0</v>
      </c>
    </row>
    <row r="15" spans="1:31" s="168" customFormat="1" ht="12.75">
      <c r="A15" s="199"/>
      <c r="B15" s="190">
        <f>1!B17</f>
        <v>0</v>
      </c>
      <c r="C15" s="133"/>
      <c r="D15" s="133"/>
      <c r="E15" s="348">
        <f t="shared" si="0"/>
        <v>0</v>
      </c>
      <c r="F15" s="126"/>
      <c r="G15" s="189"/>
      <c r="H15" s="458"/>
      <c r="I15" s="455"/>
      <c r="J15" s="455"/>
      <c r="K15" s="126"/>
      <c r="L15" s="26"/>
      <c r="M15" s="649"/>
      <c r="N15" s="649"/>
      <c r="O15" s="649"/>
      <c r="P15" s="649"/>
      <c r="Q15" s="126"/>
      <c r="R15" s="126"/>
      <c r="S15" s="186"/>
      <c r="T15" s="189"/>
      <c r="U15" s="189"/>
      <c r="V15" s="110"/>
      <c r="W15" s="526">
        <f t="shared" si="1"/>
        <v>0</v>
      </c>
      <c r="X15" s="526">
        <f t="shared" si="2"/>
        <v>0</v>
      </c>
      <c r="Y15" s="523"/>
      <c r="Z15" s="526">
        <f t="shared" si="3"/>
        <v>0</v>
      </c>
      <c r="AA15" s="532"/>
      <c r="AB15" s="539">
        <f t="shared" si="4"/>
        <v>0</v>
      </c>
      <c r="AC15" s="518"/>
      <c r="AD15" s="526">
        <f t="shared" si="5"/>
        <v>0</v>
      </c>
      <c r="AE15" s="526">
        <f t="shared" si="6"/>
        <v>0</v>
      </c>
    </row>
    <row r="16" spans="1:31" s="168" customFormat="1" ht="12.75">
      <c r="A16" s="199"/>
      <c r="B16" s="190" t="str">
        <f>1!B18</f>
        <v>Начального общего образования</v>
      </c>
      <c r="C16" s="26"/>
      <c r="D16" s="26"/>
      <c r="E16" s="348"/>
      <c r="F16" s="26"/>
      <c r="G16" s="26"/>
      <c r="H16" s="456"/>
      <c r="I16" s="456"/>
      <c r="J16" s="456"/>
      <c r="K16" s="26"/>
      <c r="L16" s="26"/>
      <c r="M16" s="649"/>
      <c r="N16" s="649"/>
      <c r="O16" s="649"/>
      <c r="P16" s="649"/>
      <c r="Q16" s="26"/>
      <c r="R16" s="26"/>
      <c r="S16" s="26"/>
      <c r="T16" s="26"/>
      <c r="U16" s="26"/>
      <c r="V16" s="110"/>
      <c r="W16" s="526"/>
      <c r="X16" s="526"/>
      <c r="Y16" s="523"/>
      <c r="Z16" s="526"/>
      <c r="AA16" s="532"/>
      <c r="AB16" s="539">
        <f t="shared" si="4"/>
        <v>0</v>
      </c>
      <c r="AC16" s="518"/>
      <c r="AD16" s="526"/>
      <c r="AE16" s="526"/>
    </row>
    <row r="17" spans="1:31" s="168" customFormat="1" ht="12.75">
      <c r="A17" s="199"/>
      <c r="B17" s="190">
        <f>1!B19</f>
        <v>0</v>
      </c>
      <c r="C17" s="26"/>
      <c r="D17" s="26"/>
      <c r="E17" s="348">
        <f t="shared" si="0"/>
        <v>0</v>
      </c>
      <c r="F17" s="26"/>
      <c r="G17" s="26"/>
      <c r="H17" s="456"/>
      <c r="I17" s="456"/>
      <c r="J17" s="456"/>
      <c r="K17" s="26"/>
      <c r="L17" s="26"/>
      <c r="M17" s="649"/>
      <c r="N17" s="649"/>
      <c r="O17" s="649"/>
      <c r="P17" s="649"/>
      <c r="Q17" s="26"/>
      <c r="R17" s="26"/>
      <c r="S17" s="26"/>
      <c r="T17" s="26"/>
      <c r="U17" s="26"/>
      <c r="V17" s="110"/>
      <c r="W17" s="526">
        <f t="shared" si="1"/>
        <v>0</v>
      </c>
      <c r="X17" s="526">
        <f t="shared" si="2"/>
        <v>0</v>
      </c>
      <c r="Y17" s="523"/>
      <c r="Z17" s="526">
        <f t="shared" si="3"/>
        <v>0</v>
      </c>
      <c r="AA17" s="532"/>
      <c r="AB17" s="539">
        <f t="shared" si="4"/>
        <v>0</v>
      </c>
      <c r="AC17" s="518"/>
      <c r="AD17" s="526">
        <f t="shared" si="5"/>
        <v>0</v>
      </c>
      <c r="AE17" s="526">
        <f t="shared" si="6"/>
        <v>0</v>
      </c>
    </row>
    <row r="18" spans="1:31" s="168" customFormat="1" ht="12.75">
      <c r="A18" s="199"/>
      <c r="B18" s="190">
        <f>1!B20</f>
        <v>0</v>
      </c>
      <c r="C18" s="26"/>
      <c r="D18" s="26"/>
      <c r="E18" s="348">
        <f t="shared" si="0"/>
        <v>0</v>
      </c>
      <c r="F18" s="26"/>
      <c r="G18" s="26"/>
      <c r="H18" s="456"/>
      <c r="I18" s="456"/>
      <c r="J18" s="456"/>
      <c r="K18" s="26"/>
      <c r="L18" s="26"/>
      <c r="M18" s="649"/>
      <c r="N18" s="649"/>
      <c r="O18" s="649"/>
      <c r="P18" s="649"/>
      <c r="Q18" s="26"/>
      <c r="R18" s="26"/>
      <c r="S18" s="26"/>
      <c r="T18" s="26"/>
      <c r="U18" s="26"/>
      <c r="V18" s="110"/>
      <c r="W18" s="526">
        <f t="shared" si="1"/>
        <v>0</v>
      </c>
      <c r="X18" s="526">
        <f t="shared" si="2"/>
        <v>0</v>
      </c>
      <c r="Y18" s="523"/>
      <c r="Z18" s="526">
        <f t="shared" si="3"/>
        <v>0</v>
      </c>
      <c r="AA18" s="532"/>
      <c r="AB18" s="539">
        <f t="shared" si="4"/>
        <v>0</v>
      </c>
      <c r="AC18" s="518"/>
      <c r="AD18" s="526">
        <f t="shared" si="5"/>
        <v>0</v>
      </c>
      <c r="AE18" s="526">
        <f t="shared" si="6"/>
        <v>0</v>
      </c>
    </row>
    <row r="19" spans="1:31" s="168" customFormat="1" ht="12.75">
      <c r="A19" s="199"/>
      <c r="B19" s="190">
        <f>1!B21</f>
        <v>0</v>
      </c>
      <c r="C19" s="133"/>
      <c r="D19" s="133"/>
      <c r="E19" s="348">
        <f t="shared" si="0"/>
        <v>0</v>
      </c>
      <c r="F19" s="126"/>
      <c r="G19" s="189"/>
      <c r="H19" s="458"/>
      <c r="I19" s="455"/>
      <c r="J19" s="455"/>
      <c r="K19" s="126"/>
      <c r="L19" s="26"/>
      <c r="M19" s="649"/>
      <c r="N19" s="649"/>
      <c r="O19" s="649"/>
      <c r="P19" s="649"/>
      <c r="Q19" s="126"/>
      <c r="R19" s="126"/>
      <c r="S19" s="186"/>
      <c r="T19" s="189"/>
      <c r="U19" s="189"/>
      <c r="V19" s="110"/>
      <c r="W19" s="526">
        <f t="shared" si="1"/>
        <v>0</v>
      </c>
      <c r="X19" s="526">
        <f t="shared" si="2"/>
        <v>0</v>
      </c>
      <c r="Y19" s="523"/>
      <c r="Z19" s="526">
        <f t="shared" si="3"/>
        <v>0</v>
      </c>
      <c r="AA19" s="532"/>
      <c r="AB19" s="539">
        <f t="shared" si="4"/>
        <v>0</v>
      </c>
      <c r="AC19" s="518"/>
      <c r="AD19" s="526">
        <f t="shared" si="5"/>
        <v>0</v>
      </c>
      <c r="AE19" s="526">
        <f t="shared" si="6"/>
        <v>0</v>
      </c>
    </row>
    <row r="20" spans="1:31" s="168" customFormat="1" ht="25.5">
      <c r="A20" s="201"/>
      <c r="B20" s="206" t="str">
        <f>1!B22</f>
        <v>ИТОГО в общеобразовательных  учреждениях:</v>
      </c>
      <c r="C20" s="331">
        <f>SUM(C9:C19)</f>
        <v>27</v>
      </c>
      <c r="D20" s="331">
        <f aca="true" t="shared" si="7" ref="D20:U20">SUM(D9:D19)</f>
        <v>26</v>
      </c>
      <c r="E20" s="331">
        <f t="shared" si="7"/>
        <v>61</v>
      </c>
      <c r="F20" s="331">
        <f t="shared" si="7"/>
        <v>0</v>
      </c>
      <c r="G20" s="331">
        <f t="shared" si="7"/>
        <v>0</v>
      </c>
      <c r="H20" s="115">
        <f>SUM(H9:H19)</f>
        <v>0</v>
      </c>
      <c r="I20" s="115">
        <f t="shared" si="7"/>
        <v>17</v>
      </c>
      <c r="J20" s="115">
        <f t="shared" si="7"/>
        <v>18</v>
      </c>
      <c r="K20" s="115">
        <f t="shared" si="7"/>
        <v>0</v>
      </c>
      <c r="L20" s="115">
        <f t="shared" si="7"/>
        <v>18</v>
      </c>
      <c r="M20" s="115">
        <f t="shared" si="7"/>
        <v>8</v>
      </c>
      <c r="N20" s="115">
        <f t="shared" si="7"/>
        <v>0</v>
      </c>
      <c r="O20" s="115">
        <f t="shared" si="7"/>
        <v>0</v>
      </c>
      <c r="P20" s="115"/>
      <c r="Q20" s="115">
        <f t="shared" si="7"/>
        <v>35</v>
      </c>
      <c r="R20" s="331">
        <f t="shared" si="7"/>
        <v>35</v>
      </c>
      <c r="S20" s="129">
        <f t="shared" si="7"/>
        <v>11</v>
      </c>
      <c r="T20" s="115">
        <f t="shared" si="7"/>
        <v>35</v>
      </c>
      <c r="U20" s="115">
        <f t="shared" si="7"/>
        <v>0</v>
      </c>
      <c r="V20" s="110"/>
      <c r="W20" s="526">
        <f t="shared" si="1"/>
        <v>26</v>
      </c>
      <c r="X20" s="526">
        <f t="shared" si="2"/>
        <v>26</v>
      </c>
      <c r="Y20" s="523"/>
      <c r="Z20" s="526">
        <f>F20+G20</f>
        <v>0</v>
      </c>
      <c r="AA20" s="532"/>
      <c r="AB20" s="539">
        <f t="shared" si="4"/>
        <v>35</v>
      </c>
      <c r="AC20" s="518"/>
      <c r="AD20" s="540">
        <f>E20-G20</f>
        <v>61</v>
      </c>
      <c r="AE20" s="540">
        <f t="shared" si="6"/>
        <v>35</v>
      </c>
    </row>
    <row r="21" spans="1:31" s="168" customFormat="1" ht="27" customHeight="1">
      <c r="A21" s="199"/>
      <c r="B21" s="190" t="str">
        <f>1!B23</f>
        <v>Вечерние (сменные) общеобразовательные учреждения</v>
      </c>
      <c r="C21" s="187"/>
      <c r="D21" s="187"/>
      <c r="E21" s="120"/>
      <c r="F21" s="187"/>
      <c r="G21" s="187"/>
      <c r="H21" s="459"/>
      <c r="I21" s="459"/>
      <c r="J21" s="459"/>
      <c r="K21" s="187"/>
      <c r="L21" s="26"/>
      <c r="M21" s="649"/>
      <c r="N21" s="649"/>
      <c r="O21" s="649"/>
      <c r="P21" s="649"/>
      <c r="Q21" s="187"/>
      <c r="R21" s="187"/>
      <c r="S21" s="187"/>
      <c r="T21" s="187"/>
      <c r="U21" s="187"/>
      <c r="V21" s="110"/>
      <c r="W21" s="526"/>
      <c r="X21" s="526"/>
      <c r="Y21" s="523"/>
      <c r="Z21" s="526"/>
      <c r="AA21" s="532"/>
      <c r="AB21" s="526"/>
      <c r="AC21" s="541"/>
      <c r="AD21" s="541"/>
      <c r="AE21" s="541"/>
    </row>
    <row r="22" spans="1:31" s="168" customFormat="1" ht="15" customHeight="1">
      <c r="A22" s="199"/>
      <c r="B22" s="190">
        <f>1!B24</f>
        <v>0</v>
      </c>
      <c r="C22" s="187"/>
      <c r="D22" s="187"/>
      <c r="E22" s="348">
        <f>H22+I22+J22+K22+L22+M22+N22+O22</f>
        <v>0</v>
      </c>
      <c r="F22" s="187"/>
      <c r="G22" s="187"/>
      <c r="H22" s="459"/>
      <c r="I22" s="459"/>
      <c r="J22" s="459"/>
      <c r="K22" s="187"/>
      <c r="L22" s="26"/>
      <c r="M22" s="649"/>
      <c r="N22" s="649"/>
      <c r="O22" s="649"/>
      <c r="P22" s="649"/>
      <c r="Q22" s="187"/>
      <c r="R22" s="187"/>
      <c r="S22" s="187"/>
      <c r="T22" s="187"/>
      <c r="U22" s="187"/>
      <c r="V22" s="110"/>
      <c r="W22" s="526">
        <f t="shared" si="1"/>
        <v>0</v>
      </c>
      <c r="X22" s="526">
        <f t="shared" si="2"/>
        <v>0</v>
      </c>
      <c r="Y22" s="523"/>
      <c r="Z22" s="526">
        <f t="shared" si="3"/>
        <v>0</v>
      </c>
      <c r="AA22" s="532"/>
      <c r="AB22" s="526">
        <f>H22+I22+J22+K22</f>
        <v>0</v>
      </c>
      <c r="AC22" s="541"/>
      <c r="AD22" s="541"/>
      <c r="AE22" s="541"/>
    </row>
    <row r="23" spans="1:31" s="168" customFormat="1" ht="12.75">
      <c r="A23" s="199"/>
      <c r="B23" s="190">
        <f>1!B25</f>
        <v>0</v>
      </c>
      <c r="C23" s="187"/>
      <c r="D23" s="187"/>
      <c r="E23" s="348">
        <f>H23+I23+J23+K23+L23+M23+N23+O23</f>
        <v>0</v>
      </c>
      <c r="F23" s="187"/>
      <c r="G23" s="187"/>
      <c r="H23" s="459"/>
      <c r="I23" s="459"/>
      <c r="J23" s="459"/>
      <c r="K23" s="187"/>
      <c r="L23" s="26"/>
      <c r="M23" s="649"/>
      <c r="N23" s="649"/>
      <c r="O23" s="649"/>
      <c r="P23" s="649"/>
      <c r="Q23" s="187"/>
      <c r="R23" s="187"/>
      <c r="S23" s="187"/>
      <c r="T23" s="187"/>
      <c r="U23" s="187"/>
      <c r="V23" s="110"/>
      <c r="W23" s="526">
        <f t="shared" si="1"/>
        <v>0</v>
      </c>
      <c r="X23" s="526">
        <f t="shared" si="2"/>
        <v>0</v>
      </c>
      <c r="Y23" s="523"/>
      <c r="Z23" s="526">
        <f t="shared" si="3"/>
        <v>0</v>
      </c>
      <c r="AA23" s="532"/>
      <c r="AB23" s="526">
        <f>H23+I23+J23+K23</f>
        <v>0</v>
      </c>
      <c r="AC23" s="541"/>
      <c r="AD23" s="541"/>
      <c r="AE23" s="541"/>
    </row>
    <row r="24" spans="1:31" s="168" customFormat="1" ht="12.75">
      <c r="A24" s="199"/>
      <c r="B24" s="190">
        <f>1!B26</f>
        <v>0</v>
      </c>
      <c r="C24" s="187"/>
      <c r="D24" s="187"/>
      <c r="E24" s="348">
        <f>H24+I24+J24+K24+L24+M24+N24+O24</f>
        <v>0</v>
      </c>
      <c r="F24" s="187"/>
      <c r="G24" s="187"/>
      <c r="H24" s="459"/>
      <c r="I24" s="459"/>
      <c r="J24" s="459"/>
      <c r="K24" s="187"/>
      <c r="L24" s="26"/>
      <c r="M24" s="649"/>
      <c r="N24" s="649"/>
      <c r="O24" s="649"/>
      <c r="P24" s="649"/>
      <c r="Q24" s="187"/>
      <c r="R24" s="187"/>
      <c r="S24" s="187"/>
      <c r="T24" s="187"/>
      <c r="U24" s="187"/>
      <c r="V24" s="110"/>
      <c r="W24" s="526">
        <f t="shared" si="1"/>
        <v>0</v>
      </c>
      <c r="X24" s="526">
        <f t="shared" si="2"/>
        <v>0</v>
      </c>
      <c r="Y24" s="523"/>
      <c r="Z24" s="526">
        <f t="shared" si="3"/>
        <v>0</v>
      </c>
      <c r="AA24" s="532"/>
      <c r="AB24" s="526">
        <f>H24+I24+J24+K24</f>
        <v>0</v>
      </c>
      <c r="AC24" s="541"/>
      <c r="AD24" s="541"/>
      <c r="AE24" s="541"/>
    </row>
    <row r="25" spans="1:31" s="168" customFormat="1" ht="39" customHeight="1">
      <c r="A25" s="202"/>
      <c r="B25" s="206" t="str">
        <f>1!B27</f>
        <v>ИТОГО в вечерних (сменных) общеобразовательных учреждениях:</v>
      </c>
      <c r="C25" s="115">
        <f>SUM(C22:C24)</f>
        <v>0</v>
      </c>
      <c r="D25" s="115">
        <f aca="true" t="shared" si="8" ref="D25:U25">SUM(D22:D24)</f>
        <v>0</v>
      </c>
      <c r="E25" s="115">
        <f t="shared" si="8"/>
        <v>0</v>
      </c>
      <c r="F25" s="115">
        <f t="shared" si="8"/>
        <v>0</v>
      </c>
      <c r="G25" s="115">
        <f t="shared" si="8"/>
        <v>0</v>
      </c>
      <c r="H25" s="115">
        <f t="shared" si="8"/>
        <v>0</v>
      </c>
      <c r="I25" s="115">
        <f t="shared" si="8"/>
        <v>0</v>
      </c>
      <c r="J25" s="115">
        <f t="shared" si="8"/>
        <v>0</v>
      </c>
      <c r="K25" s="115">
        <f t="shared" si="8"/>
        <v>0</v>
      </c>
      <c r="L25" s="115">
        <f t="shared" si="8"/>
        <v>0</v>
      </c>
      <c r="M25" s="115">
        <f t="shared" si="8"/>
        <v>0</v>
      </c>
      <c r="N25" s="115">
        <f t="shared" si="8"/>
        <v>0</v>
      </c>
      <c r="O25" s="115">
        <f t="shared" si="8"/>
        <v>0</v>
      </c>
      <c r="P25" s="115"/>
      <c r="Q25" s="115">
        <f t="shared" si="8"/>
        <v>0</v>
      </c>
      <c r="R25" s="115">
        <f t="shared" si="8"/>
        <v>0</v>
      </c>
      <c r="S25" s="115">
        <f t="shared" si="8"/>
        <v>0</v>
      </c>
      <c r="T25" s="115">
        <f t="shared" si="8"/>
        <v>0</v>
      </c>
      <c r="U25" s="115">
        <f t="shared" si="8"/>
        <v>0</v>
      </c>
      <c r="V25" s="110"/>
      <c r="W25" s="526">
        <f t="shared" si="1"/>
        <v>0</v>
      </c>
      <c r="X25" s="526">
        <f t="shared" si="2"/>
        <v>0</v>
      </c>
      <c r="Y25" s="523"/>
      <c r="Z25" s="526">
        <f t="shared" si="3"/>
        <v>0</v>
      </c>
      <c r="AA25" s="532"/>
      <c r="AB25" s="526">
        <f>H25+I25+J25+K25</f>
        <v>0</v>
      </c>
      <c r="AC25" s="541"/>
      <c r="AD25" s="541"/>
      <c r="AE25" s="541"/>
    </row>
    <row r="26" spans="1:31" s="168" customFormat="1" ht="16.5">
      <c r="A26" s="201"/>
      <c r="B26" s="207" t="str">
        <f>1!B28</f>
        <v>ВСЕГО:</v>
      </c>
      <c r="C26" s="180">
        <f>C25+C20</f>
        <v>27</v>
      </c>
      <c r="D26" s="180">
        <f aca="true" t="shared" si="9" ref="D26:U26">D25+D20</f>
        <v>26</v>
      </c>
      <c r="E26" s="180">
        <f t="shared" si="9"/>
        <v>61</v>
      </c>
      <c r="F26" s="180">
        <f t="shared" si="9"/>
        <v>0</v>
      </c>
      <c r="G26" s="180">
        <f t="shared" si="9"/>
        <v>0</v>
      </c>
      <c r="H26" s="180">
        <f t="shared" si="9"/>
        <v>0</v>
      </c>
      <c r="I26" s="180">
        <f t="shared" si="9"/>
        <v>17</v>
      </c>
      <c r="J26" s="180">
        <f t="shared" si="9"/>
        <v>18</v>
      </c>
      <c r="K26" s="180">
        <f t="shared" si="9"/>
        <v>0</v>
      </c>
      <c r="L26" s="180">
        <f t="shared" si="9"/>
        <v>18</v>
      </c>
      <c r="M26" s="180">
        <f t="shared" si="9"/>
        <v>8</v>
      </c>
      <c r="N26" s="180">
        <f t="shared" si="9"/>
        <v>0</v>
      </c>
      <c r="O26" s="180">
        <f t="shared" si="9"/>
        <v>0</v>
      </c>
      <c r="P26" s="180"/>
      <c r="Q26" s="180">
        <f t="shared" si="9"/>
        <v>35</v>
      </c>
      <c r="R26" s="180">
        <f t="shared" si="9"/>
        <v>35</v>
      </c>
      <c r="S26" s="180">
        <f t="shared" si="9"/>
        <v>11</v>
      </c>
      <c r="T26" s="180">
        <f t="shared" si="9"/>
        <v>35</v>
      </c>
      <c r="U26" s="180">
        <f t="shared" si="9"/>
        <v>0</v>
      </c>
      <c r="V26" s="110"/>
      <c r="W26" s="542">
        <f t="shared" si="1"/>
        <v>26</v>
      </c>
      <c r="X26" s="542">
        <f t="shared" si="2"/>
        <v>26</v>
      </c>
      <c r="Y26" s="530"/>
      <c r="Z26" s="542">
        <f t="shared" si="3"/>
        <v>0</v>
      </c>
      <c r="AA26" s="543"/>
      <c r="AB26" s="542">
        <f>H26+I26+J26+K26</f>
        <v>35</v>
      </c>
      <c r="AC26" s="541"/>
      <c r="AD26" s="541"/>
      <c r="AE26" s="541"/>
    </row>
    <row r="27" spans="1:31" s="168" customFormat="1" ht="12.75">
      <c r="A27" s="111"/>
      <c r="B27" s="111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110"/>
      <c r="W27" s="523"/>
      <c r="X27" s="523"/>
      <c r="Y27" s="523"/>
      <c r="Z27" s="523"/>
      <c r="AA27" s="532"/>
      <c r="AB27" s="532"/>
      <c r="AC27" s="541"/>
      <c r="AD27" s="541"/>
      <c r="AE27" s="541"/>
    </row>
    <row r="28" spans="1:31" s="168" customFormat="1" ht="12.75">
      <c r="A28" s="111"/>
      <c r="B28" s="111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110"/>
      <c r="W28" s="523"/>
      <c r="X28" s="523"/>
      <c r="Y28" s="523"/>
      <c r="Z28" s="523"/>
      <c r="AA28" s="532"/>
      <c r="AB28" s="532"/>
      <c r="AC28" s="541"/>
      <c r="AD28" s="541"/>
      <c r="AE28" s="541"/>
    </row>
    <row r="29" spans="1:31" s="491" customFormat="1" ht="16.5">
      <c r="A29" s="493"/>
      <c r="B29" s="494" t="s">
        <v>475</v>
      </c>
      <c r="C29" s="495"/>
      <c r="D29" s="495"/>
      <c r="E29" s="495"/>
      <c r="F29" s="495"/>
      <c r="G29" s="495"/>
      <c r="H29" s="495"/>
      <c r="I29" s="495"/>
      <c r="J29" s="495"/>
      <c r="K29" s="495"/>
      <c r="L29" s="495"/>
      <c r="M29" s="495"/>
      <c r="N29" s="495"/>
      <c r="O29" s="495"/>
      <c r="P29" s="495"/>
      <c r="Q29" s="495"/>
      <c r="R29" s="495"/>
      <c r="S29" s="495"/>
      <c r="T29" s="495"/>
      <c r="U29" s="495"/>
      <c r="V29" s="489"/>
      <c r="W29" s="530"/>
      <c r="X29" s="530"/>
      <c r="Y29" s="530"/>
      <c r="Z29" s="530"/>
      <c r="AA29" s="543"/>
      <c r="AB29" s="543"/>
      <c r="AC29" s="544"/>
      <c r="AD29" s="544"/>
      <c r="AE29" s="544"/>
    </row>
    <row r="30" spans="1:31" s="491" customFormat="1" ht="16.5">
      <c r="A30" s="493"/>
      <c r="B30" s="494"/>
      <c r="C30" s="495"/>
      <c r="D30" s="495"/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489"/>
      <c r="W30" s="530"/>
      <c r="X30" s="530"/>
      <c r="Y30" s="530"/>
      <c r="Z30" s="530"/>
      <c r="AA30" s="543"/>
      <c r="AB30" s="543"/>
      <c r="AC30" s="544"/>
      <c r="AD30" s="544"/>
      <c r="AE30" s="544"/>
    </row>
    <row r="31" spans="1:31" s="491" customFormat="1" ht="16.5">
      <c r="A31" s="493"/>
      <c r="B31" s="728" t="s">
        <v>44</v>
      </c>
      <c r="C31" s="728"/>
      <c r="D31" s="728"/>
      <c r="E31" s="728"/>
      <c r="F31" s="728"/>
      <c r="G31" s="728"/>
      <c r="H31" s="728"/>
      <c r="I31" s="728"/>
      <c r="J31" s="728"/>
      <c r="K31" s="728"/>
      <c r="L31" s="728"/>
      <c r="M31" s="728"/>
      <c r="N31" s="728"/>
      <c r="O31" s="728"/>
      <c r="P31" s="728"/>
      <c r="Q31" s="728"/>
      <c r="R31" s="728"/>
      <c r="S31" s="728"/>
      <c r="T31" s="728"/>
      <c r="U31" s="728"/>
      <c r="V31" s="489"/>
      <c r="W31" s="530"/>
      <c r="X31" s="530"/>
      <c r="Y31" s="530"/>
      <c r="Z31" s="530"/>
      <c r="AA31" s="543"/>
      <c r="AB31" s="543"/>
      <c r="AC31" s="544"/>
      <c r="AD31" s="544"/>
      <c r="AE31" s="544"/>
    </row>
    <row r="32" spans="1:31" s="491" customFormat="1" ht="16.5">
      <c r="A32" s="493"/>
      <c r="B32" s="728" t="s">
        <v>45</v>
      </c>
      <c r="C32" s="728"/>
      <c r="D32" s="728"/>
      <c r="E32" s="728"/>
      <c r="F32" s="728"/>
      <c r="G32" s="728"/>
      <c r="H32" s="728"/>
      <c r="I32" s="728"/>
      <c r="J32" s="728"/>
      <c r="K32" s="728"/>
      <c r="L32" s="728"/>
      <c r="M32" s="728"/>
      <c r="N32" s="728"/>
      <c r="O32" s="728"/>
      <c r="P32" s="728"/>
      <c r="Q32" s="728"/>
      <c r="R32" s="728"/>
      <c r="S32" s="728"/>
      <c r="T32" s="728"/>
      <c r="U32" s="728"/>
      <c r="V32" s="489"/>
      <c r="W32" s="530"/>
      <c r="X32" s="530"/>
      <c r="Y32" s="530"/>
      <c r="Z32" s="530"/>
      <c r="AA32" s="543"/>
      <c r="AB32" s="543"/>
      <c r="AC32" s="544"/>
      <c r="AD32" s="544"/>
      <c r="AE32" s="544"/>
    </row>
    <row r="33" spans="1:31" s="491" customFormat="1" ht="16.5">
      <c r="A33" s="493"/>
      <c r="B33" s="728" t="s">
        <v>46</v>
      </c>
      <c r="C33" s="728"/>
      <c r="D33" s="728"/>
      <c r="E33" s="728"/>
      <c r="F33" s="728"/>
      <c r="G33" s="728"/>
      <c r="H33" s="728"/>
      <c r="I33" s="728"/>
      <c r="J33" s="728"/>
      <c r="K33" s="728"/>
      <c r="L33" s="728"/>
      <c r="M33" s="728"/>
      <c r="N33" s="728"/>
      <c r="O33" s="728"/>
      <c r="P33" s="728"/>
      <c r="Q33" s="728"/>
      <c r="R33" s="728"/>
      <c r="S33" s="728"/>
      <c r="T33" s="728"/>
      <c r="U33" s="728"/>
      <c r="V33" s="489"/>
      <c r="W33" s="530"/>
      <c r="X33" s="530"/>
      <c r="Y33" s="530"/>
      <c r="Z33" s="530"/>
      <c r="AA33" s="543"/>
      <c r="AB33" s="543"/>
      <c r="AC33" s="544"/>
      <c r="AD33" s="544"/>
      <c r="AE33" s="544"/>
    </row>
    <row r="34" spans="1:31" s="491" customFormat="1" ht="16.5">
      <c r="A34" s="493"/>
      <c r="B34" s="728" t="s">
        <v>47</v>
      </c>
      <c r="C34" s="728"/>
      <c r="D34" s="728"/>
      <c r="E34" s="728"/>
      <c r="F34" s="728"/>
      <c r="G34" s="728"/>
      <c r="H34" s="728"/>
      <c r="I34" s="728"/>
      <c r="J34" s="728"/>
      <c r="K34" s="728"/>
      <c r="L34" s="728"/>
      <c r="M34" s="728"/>
      <c r="N34" s="728"/>
      <c r="O34" s="728"/>
      <c r="P34" s="728"/>
      <c r="Q34" s="728"/>
      <c r="R34" s="728"/>
      <c r="S34" s="728"/>
      <c r="T34" s="728"/>
      <c r="U34" s="728"/>
      <c r="V34" s="489"/>
      <c r="W34" s="530"/>
      <c r="X34" s="530"/>
      <c r="Y34" s="530"/>
      <c r="Z34" s="530"/>
      <c r="AA34" s="543"/>
      <c r="AB34" s="543"/>
      <c r="AC34" s="544"/>
      <c r="AD34" s="544"/>
      <c r="AE34" s="544"/>
    </row>
    <row r="35" spans="1:31" s="491" customFormat="1" ht="16.5" customHeight="1">
      <c r="A35" s="493"/>
      <c r="B35" s="728" t="s">
        <v>301</v>
      </c>
      <c r="C35" s="728"/>
      <c r="D35" s="728"/>
      <c r="E35" s="728"/>
      <c r="F35" s="728"/>
      <c r="G35" s="728"/>
      <c r="H35" s="728"/>
      <c r="I35" s="728"/>
      <c r="J35" s="728"/>
      <c r="K35" s="728"/>
      <c r="L35" s="728"/>
      <c r="M35" s="728"/>
      <c r="N35" s="728"/>
      <c r="O35" s="728"/>
      <c r="P35" s="728"/>
      <c r="Q35" s="728"/>
      <c r="R35" s="728"/>
      <c r="S35" s="728"/>
      <c r="T35" s="728"/>
      <c r="U35" s="728"/>
      <c r="V35" s="489"/>
      <c r="W35" s="530"/>
      <c r="X35" s="530"/>
      <c r="Y35" s="530"/>
      <c r="Z35" s="530"/>
      <c r="AA35" s="543"/>
      <c r="AB35" s="543"/>
      <c r="AC35" s="544"/>
      <c r="AD35" s="544"/>
      <c r="AE35" s="544"/>
    </row>
    <row r="36" spans="1:31" s="491" customFormat="1" ht="16.5">
      <c r="A36" s="493"/>
      <c r="B36" s="496"/>
      <c r="C36" s="484"/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484"/>
      <c r="Q36" s="484"/>
      <c r="R36" s="484"/>
      <c r="S36" s="484"/>
      <c r="T36" s="484"/>
      <c r="U36" s="484"/>
      <c r="V36" s="489"/>
      <c r="W36" s="530"/>
      <c r="X36" s="530"/>
      <c r="Y36" s="530"/>
      <c r="Z36" s="530"/>
      <c r="AA36" s="543"/>
      <c r="AB36" s="543"/>
      <c r="AC36" s="544"/>
      <c r="AD36" s="544"/>
      <c r="AE36" s="544"/>
    </row>
    <row r="37" spans="1:31" s="491" customFormat="1" ht="33" customHeight="1">
      <c r="A37" s="493"/>
      <c r="B37" s="728" t="s">
        <v>48</v>
      </c>
      <c r="C37" s="728"/>
      <c r="D37" s="728"/>
      <c r="E37" s="728"/>
      <c r="F37" s="728"/>
      <c r="G37" s="728"/>
      <c r="H37" s="728"/>
      <c r="I37" s="728"/>
      <c r="J37" s="728"/>
      <c r="K37" s="728"/>
      <c r="L37" s="728"/>
      <c r="M37" s="728"/>
      <c r="N37" s="728"/>
      <c r="O37" s="728"/>
      <c r="P37" s="728"/>
      <c r="Q37" s="728"/>
      <c r="R37" s="728"/>
      <c r="S37" s="728"/>
      <c r="T37" s="728"/>
      <c r="U37" s="728"/>
      <c r="V37" s="489"/>
      <c r="W37" s="530"/>
      <c r="X37" s="530"/>
      <c r="Y37" s="530"/>
      <c r="Z37" s="530"/>
      <c r="AA37" s="543"/>
      <c r="AB37" s="543"/>
      <c r="AC37" s="544"/>
      <c r="AD37" s="544"/>
      <c r="AE37" s="544"/>
    </row>
    <row r="38" spans="1:31" s="491" customFormat="1" ht="16.5">
      <c r="A38" s="493"/>
      <c r="B38" s="728" t="s">
        <v>254</v>
      </c>
      <c r="C38" s="728"/>
      <c r="D38" s="728"/>
      <c r="E38" s="728"/>
      <c r="F38" s="728"/>
      <c r="G38" s="728"/>
      <c r="H38" s="728"/>
      <c r="I38" s="728"/>
      <c r="J38" s="728"/>
      <c r="K38" s="728"/>
      <c r="L38" s="728"/>
      <c r="M38" s="728"/>
      <c r="N38" s="728"/>
      <c r="O38" s="728"/>
      <c r="P38" s="728"/>
      <c r="Q38" s="728"/>
      <c r="R38" s="728"/>
      <c r="S38" s="728"/>
      <c r="T38" s="728"/>
      <c r="U38" s="728"/>
      <c r="V38" s="489"/>
      <c r="W38" s="530"/>
      <c r="X38" s="530"/>
      <c r="Y38" s="530"/>
      <c r="Z38" s="530"/>
      <c r="AA38" s="543"/>
      <c r="AB38" s="543"/>
      <c r="AC38" s="544"/>
      <c r="AD38" s="544"/>
      <c r="AE38" s="544"/>
    </row>
    <row r="39" spans="1:31" s="491" customFormat="1" ht="33" customHeight="1">
      <c r="A39" s="493"/>
      <c r="B39" s="718" t="s">
        <v>481</v>
      </c>
      <c r="C39" s="718"/>
      <c r="D39" s="718"/>
      <c r="E39" s="718"/>
      <c r="F39" s="718"/>
      <c r="G39" s="718"/>
      <c r="H39" s="718"/>
      <c r="I39" s="718"/>
      <c r="J39" s="718"/>
      <c r="K39" s="718"/>
      <c r="L39" s="718"/>
      <c r="M39" s="718"/>
      <c r="N39" s="718"/>
      <c r="O39" s="718"/>
      <c r="P39" s="718"/>
      <c r="Q39" s="718"/>
      <c r="R39" s="718"/>
      <c r="S39" s="718"/>
      <c r="T39" s="718"/>
      <c r="U39" s="488"/>
      <c r="V39" s="489"/>
      <c r="W39" s="530"/>
      <c r="X39" s="530"/>
      <c r="Y39" s="530"/>
      <c r="Z39" s="530"/>
      <c r="AA39" s="543"/>
      <c r="AB39" s="543"/>
      <c r="AC39" s="544"/>
      <c r="AD39" s="544"/>
      <c r="AE39" s="544"/>
    </row>
    <row r="40" spans="1:31" s="491" customFormat="1" ht="16.5">
      <c r="A40" s="493"/>
      <c r="B40" s="728" t="s">
        <v>482</v>
      </c>
      <c r="C40" s="728"/>
      <c r="D40" s="728"/>
      <c r="E40" s="728"/>
      <c r="F40" s="728"/>
      <c r="G40" s="728"/>
      <c r="H40" s="728"/>
      <c r="I40" s="728"/>
      <c r="J40" s="728"/>
      <c r="K40" s="728"/>
      <c r="L40" s="728"/>
      <c r="M40" s="728"/>
      <c r="N40" s="728"/>
      <c r="O40" s="728"/>
      <c r="P40" s="728"/>
      <c r="Q40" s="728"/>
      <c r="R40" s="728"/>
      <c r="S40" s="728"/>
      <c r="T40" s="728"/>
      <c r="U40" s="728"/>
      <c r="V40" s="489"/>
      <c r="W40" s="530"/>
      <c r="X40" s="530"/>
      <c r="Y40" s="530"/>
      <c r="Z40" s="530"/>
      <c r="AA40" s="543"/>
      <c r="AB40" s="543"/>
      <c r="AC40" s="544"/>
      <c r="AD40" s="544"/>
      <c r="AE40" s="544"/>
    </row>
    <row r="41" spans="1:31" s="491" customFormat="1" ht="36" customHeight="1">
      <c r="A41" s="493"/>
      <c r="B41" s="728" t="s">
        <v>302</v>
      </c>
      <c r="C41" s="728"/>
      <c r="D41" s="728"/>
      <c r="E41" s="728"/>
      <c r="F41" s="728"/>
      <c r="G41" s="728"/>
      <c r="H41" s="728"/>
      <c r="I41" s="728"/>
      <c r="J41" s="728"/>
      <c r="K41" s="728"/>
      <c r="L41" s="728"/>
      <c r="M41" s="728"/>
      <c r="N41" s="728"/>
      <c r="O41" s="728"/>
      <c r="P41" s="728"/>
      <c r="Q41" s="728"/>
      <c r="R41" s="728"/>
      <c r="S41" s="728"/>
      <c r="T41" s="728"/>
      <c r="U41" s="728"/>
      <c r="V41" s="489"/>
      <c r="W41" s="530"/>
      <c r="X41" s="530"/>
      <c r="Y41" s="530"/>
      <c r="Z41" s="530"/>
      <c r="AA41" s="543"/>
      <c r="AB41" s="543"/>
      <c r="AC41" s="544"/>
      <c r="AD41" s="544"/>
      <c r="AE41" s="544"/>
    </row>
    <row r="42" spans="1:31" s="491" customFormat="1" ht="71.25" customHeight="1">
      <c r="A42" s="493"/>
      <c r="B42" s="718" t="s">
        <v>394</v>
      </c>
      <c r="C42" s="718"/>
      <c r="D42" s="718"/>
      <c r="E42" s="718"/>
      <c r="F42" s="718"/>
      <c r="G42" s="718"/>
      <c r="H42" s="718"/>
      <c r="I42" s="718"/>
      <c r="J42" s="718"/>
      <c r="K42" s="718"/>
      <c r="L42" s="718"/>
      <c r="M42" s="718"/>
      <c r="N42" s="718"/>
      <c r="O42" s="718"/>
      <c r="P42" s="718"/>
      <c r="Q42" s="718"/>
      <c r="R42" s="718"/>
      <c r="S42" s="718"/>
      <c r="T42" s="718"/>
      <c r="U42" s="718"/>
      <c r="V42" s="489"/>
      <c r="W42" s="530"/>
      <c r="X42" s="530"/>
      <c r="Y42" s="530"/>
      <c r="Z42" s="530"/>
      <c r="AA42" s="543"/>
      <c r="AB42" s="543"/>
      <c r="AC42" s="544"/>
      <c r="AD42" s="544"/>
      <c r="AE42" s="544"/>
    </row>
    <row r="43" spans="1:31" s="16" customFormat="1" ht="16.5">
      <c r="A43" s="183"/>
      <c r="B43" s="18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39"/>
      <c r="W43" s="530"/>
      <c r="X43" s="530"/>
      <c r="Y43" s="530"/>
      <c r="Z43" s="530"/>
      <c r="AA43" s="543"/>
      <c r="AB43" s="543"/>
      <c r="AC43" s="544"/>
      <c r="AD43" s="544"/>
      <c r="AE43" s="544"/>
    </row>
    <row r="44" spans="1:31" s="16" customFormat="1" ht="36.75" customHeight="1">
      <c r="A44" s="183"/>
      <c r="B44" s="717" t="s">
        <v>440</v>
      </c>
      <c r="C44" s="717"/>
      <c r="D44" s="717"/>
      <c r="E44" s="717"/>
      <c r="F44" s="717"/>
      <c r="G44" s="717"/>
      <c r="H44" s="717"/>
      <c r="I44" s="717"/>
      <c r="J44" s="717"/>
      <c r="K44" s="717"/>
      <c r="L44" s="717"/>
      <c r="M44" s="717"/>
      <c r="N44" s="717"/>
      <c r="O44" s="717"/>
      <c r="P44" s="717"/>
      <c r="Q44" s="717"/>
      <c r="R44" s="717"/>
      <c r="S44" s="717"/>
      <c r="T44" s="717"/>
      <c r="U44" s="717"/>
      <c r="V44" s="139"/>
      <c r="W44" s="530"/>
      <c r="X44" s="530"/>
      <c r="Y44" s="530"/>
      <c r="Z44" s="530"/>
      <c r="AA44" s="543"/>
      <c r="AB44" s="543"/>
      <c r="AC44" s="544"/>
      <c r="AD44" s="544"/>
      <c r="AE44" s="544"/>
    </row>
    <row r="45" spans="1:31" s="16" customFormat="1" ht="16.5">
      <c r="A45" s="183"/>
      <c r="B45" s="18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39"/>
      <c r="W45" s="530"/>
      <c r="X45" s="530"/>
      <c r="Y45" s="530"/>
      <c r="Z45" s="530"/>
      <c r="AA45" s="543"/>
      <c r="AB45" s="543"/>
      <c r="AC45" s="544"/>
      <c r="AD45" s="544"/>
      <c r="AE45" s="544"/>
    </row>
    <row r="46" spans="1:31" s="43" customFormat="1" ht="16.5">
      <c r="A46" s="497"/>
      <c r="V46" s="134"/>
      <c r="W46" s="530"/>
      <c r="X46" s="530"/>
      <c r="Y46" s="530"/>
      <c r="Z46" s="530"/>
      <c r="AA46" s="543"/>
      <c r="AB46" s="543"/>
      <c r="AC46" s="544"/>
      <c r="AD46" s="545"/>
      <c r="AE46" s="545"/>
    </row>
    <row r="47" spans="1:31" s="43" customFormat="1" ht="16.5">
      <c r="A47" s="497"/>
      <c r="B47" s="497"/>
      <c r="C47" s="498"/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N47" s="498"/>
      <c r="O47" s="498"/>
      <c r="P47" s="498"/>
      <c r="Q47" s="498"/>
      <c r="R47" s="498"/>
      <c r="S47" s="498"/>
      <c r="T47" s="498"/>
      <c r="U47" s="498"/>
      <c r="V47" s="134"/>
      <c r="W47" s="530"/>
      <c r="X47" s="530"/>
      <c r="Y47" s="530"/>
      <c r="Z47" s="530"/>
      <c r="AA47" s="543"/>
      <c r="AB47" s="543"/>
      <c r="AC47" s="544"/>
      <c r="AD47" s="545"/>
      <c r="AE47" s="545"/>
    </row>
    <row r="48" spans="1:31" s="43" customFormat="1" ht="16.5">
      <c r="A48" s="497"/>
      <c r="B48" s="497"/>
      <c r="C48" s="498"/>
      <c r="D48" s="498"/>
      <c r="E48" s="498"/>
      <c r="F48" s="498"/>
      <c r="G48" s="498"/>
      <c r="H48" s="498"/>
      <c r="I48" s="498"/>
      <c r="J48" s="498"/>
      <c r="K48" s="498"/>
      <c r="L48" s="498"/>
      <c r="M48" s="498"/>
      <c r="N48" s="498"/>
      <c r="O48" s="498"/>
      <c r="P48" s="498"/>
      <c r="Q48" s="498"/>
      <c r="R48" s="498"/>
      <c r="S48" s="498"/>
      <c r="T48" s="498"/>
      <c r="U48" s="498"/>
      <c r="V48" s="134"/>
      <c r="W48" s="530"/>
      <c r="X48" s="530"/>
      <c r="Y48" s="530"/>
      <c r="Z48" s="530"/>
      <c r="AA48" s="543"/>
      <c r="AB48" s="543"/>
      <c r="AC48" s="544"/>
      <c r="AD48" s="545"/>
      <c r="AE48" s="545"/>
    </row>
    <row r="49" spans="1:31" s="43" customFormat="1" ht="16.5">
      <c r="A49" s="497"/>
      <c r="B49" s="497"/>
      <c r="C49" s="498"/>
      <c r="D49" s="498"/>
      <c r="E49" s="498"/>
      <c r="F49" s="498"/>
      <c r="G49" s="498"/>
      <c r="H49" s="498"/>
      <c r="I49" s="498"/>
      <c r="J49" s="498"/>
      <c r="K49" s="498"/>
      <c r="L49" s="498"/>
      <c r="M49" s="498"/>
      <c r="N49" s="498"/>
      <c r="O49" s="498"/>
      <c r="P49" s="498"/>
      <c r="Q49" s="498"/>
      <c r="R49" s="498"/>
      <c r="S49" s="498"/>
      <c r="T49" s="498"/>
      <c r="U49" s="498"/>
      <c r="V49" s="134"/>
      <c r="W49" s="530"/>
      <c r="X49" s="530"/>
      <c r="Y49" s="530"/>
      <c r="Z49" s="530"/>
      <c r="AA49" s="543"/>
      <c r="AB49" s="543"/>
      <c r="AC49" s="544"/>
      <c r="AD49" s="545"/>
      <c r="AE49" s="545"/>
    </row>
  </sheetData>
  <sheetProtection/>
  <mergeCells count="29">
    <mergeCell ref="W6:X6"/>
    <mergeCell ref="A4:A6"/>
    <mergeCell ref="B4:B6"/>
    <mergeCell ref="C4:C6"/>
    <mergeCell ref="I5:J5"/>
    <mergeCell ref="K5:O5"/>
    <mergeCell ref="H5:H6"/>
    <mergeCell ref="P4:P6"/>
    <mergeCell ref="R4:S6"/>
    <mergeCell ref="T4:T6"/>
    <mergeCell ref="A1:U1"/>
    <mergeCell ref="A2:U2"/>
    <mergeCell ref="D4:G4"/>
    <mergeCell ref="D5:G6"/>
    <mergeCell ref="B44:U44"/>
    <mergeCell ref="B38:U38"/>
    <mergeCell ref="B40:U40"/>
    <mergeCell ref="B41:U41"/>
    <mergeCell ref="B42:U42"/>
    <mergeCell ref="Q4:Q6"/>
    <mergeCell ref="B37:U37"/>
    <mergeCell ref="B39:T39"/>
    <mergeCell ref="B35:U35"/>
    <mergeCell ref="U4:U6"/>
    <mergeCell ref="H4:O4"/>
    <mergeCell ref="B31:U31"/>
    <mergeCell ref="B32:U32"/>
    <mergeCell ref="B33:U33"/>
    <mergeCell ref="B34:U34"/>
  </mergeCells>
  <printOptions/>
  <pageMargins left="0.5905511811023623" right="0.1968503937007874" top="0.3937007874015748" bottom="0.3937007874015748" header="0" footer="0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0"/>
  <sheetViews>
    <sheetView zoomScalePageLayoutView="0" workbookViewId="0" topLeftCell="A4">
      <selection activeCell="U13" sqref="U13"/>
    </sheetView>
  </sheetViews>
  <sheetFormatPr defaultColWidth="9.140625" defaultRowHeight="15"/>
  <cols>
    <col min="1" max="1" width="4.421875" style="8" customWidth="1"/>
    <col min="2" max="2" width="26.421875" style="8" customWidth="1"/>
    <col min="3" max="6" width="3.28125" style="9" customWidth="1"/>
    <col min="7" max="7" width="3.421875" style="9" customWidth="1"/>
    <col min="8" max="8" width="3.8515625" style="11" customWidth="1"/>
    <col min="9" max="9" width="4.140625" style="11" customWidth="1"/>
    <col min="10" max="10" width="4.140625" style="9" customWidth="1"/>
    <col min="11" max="11" width="4.00390625" style="9" customWidth="1"/>
    <col min="12" max="16" width="3.28125" style="9" customWidth="1"/>
    <col min="17" max="18" width="4.28125" style="9" customWidth="1"/>
    <col min="19" max="26" width="2.7109375" style="9" customWidth="1"/>
    <col min="27" max="28" width="3.7109375" style="9" customWidth="1"/>
    <col min="29" max="29" width="6.28125" style="9" customWidth="1"/>
    <col min="30" max="30" width="3.8515625" style="7" customWidth="1"/>
    <col min="31" max="31" width="8.421875" style="518" bestFit="1" customWidth="1"/>
    <col min="32" max="32" width="9.8515625" style="518" bestFit="1" customWidth="1"/>
    <col min="33" max="33" width="3.8515625" style="518" customWidth="1"/>
    <col min="34" max="34" width="3.8515625" style="328" customWidth="1"/>
    <col min="35" max="35" width="4.57421875" style="328" customWidth="1"/>
    <col min="36" max="36" width="4.57421875" style="208" customWidth="1"/>
    <col min="37" max="37" width="8.28125" style="230" customWidth="1"/>
    <col min="38" max="38" width="4.00390625" style="7" customWidth="1"/>
    <col min="39" max="16384" width="9.140625" style="7" customWidth="1"/>
  </cols>
  <sheetData>
    <row r="1" spans="1:35" ht="20.25" customHeight="1">
      <c r="A1" s="764" t="s">
        <v>437</v>
      </c>
      <c r="B1" s="764"/>
      <c r="C1" s="764"/>
      <c r="D1" s="764"/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764"/>
      <c r="R1" s="764"/>
      <c r="S1" s="764"/>
      <c r="T1" s="764"/>
      <c r="U1" s="764"/>
      <c r="V1" s="764"/>
      <c r="W1" s="764"/>
      <c r="X1" s="764"/>
      <c r="Y1" s="764"/>
      <c r="Z1" s="764"/>
      <c r="AA1" s="764"/>
      <c r="AB1" s="764"/>
      <c r="AC1" s="764"/>
      <c r="AD1" s="46"/>
      <c r="AE1" s="523"/>
      <c r="AF1" s="523"/>
      <c r="AG1" s="523"/>
      <c r="AH1" s="524"/>
      <c r="AI1" s="524"/>
    </row>
    <row r="2" spans="1:35" ht="33" customHeight="1">
      <c r="A2" s="756" t="s">
        <v>305</v>
      </c>
      <c r="B2" s="756"/>
      <c r="C2" s="756"/>
      <c r="D2" s="756"/>
      <c r="E2" s="756"/>
      <c r="F2" s="756"/>
      <c r="G2" s="756"/>
      <c r="H2" s="756"/>
      <c r="I2" s="756"/>
      <c r="J2" s="756"/>
      <c r="K2" s="756"/>
      <c r="L2" s="756"/>
      <c r="M2" s="756"/>
      <c r="N2" s="756"/>
      <c r="O2" s="756"/>
      <c r="P2" s="756"/>
      <c r="Q2" s="756"/>
      <c r="R2" s="756"/>
      <c r="S2" s="756"/>
      <c r="T2" s="756"/>
      <c r="U2" s="756"/>
      <c r="V2" s="756"/>
      <c r="W2" s="756"/>
      <c r="X2" s="756"/>
      <c r="Y2" s="756"/>
      <c r="Z2" s="756"/>
      <c r="AA2" s="756"/>
      <c r="AB2" s="756"/>
      <c r="AC2" s="756"/>
      <c r="AD2" s="46"/>
      <c r="AE2" s="523"/>
      <c r="AF2" s="523"/>
      <c r="AG2" s="523"/>
      <c r="AH2" s="524"/>
      <c r="AI2" s="524"/>
    </row>
    <row r="3" spans="1:35" ht="18" customHeight="1">
      <c r="A3" s="453"/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6"/>
      <c r="AE3" s="523"/>
      <c r="AF3" s="523"/>
      <c r="AG3" s="523"/>
      <c r="AH3" s="524"/>
      <c r="AI3" s="524"/>
    </row>
    <row r="4" spans="1:37" ht="54.75" customHeight="1">
      <c r="A4" s="715" t="s">
        <v>13</v>
      </c>
      <c r="B4" s="715" t="s">
        <v>519</v>
      </c>
      <c r="C4" s="715" t="s">
        <v>49</v>
      </c>
      <c r="D4" s="715"/>
      <c r="E4" s="715"/>
      <c r="F4" s="715"/>
      <c r="G4" s="715"/>
      <c r="H4" s="715"/>
      <c r="I4" s="722" t="s">
        <v>14</v>
      </c>
      <c r="J4" s="723"/>
      <c r="K4" s="723"/>
      <c r="L4" s="723"/>
      <c r="M4" s="723"/>
      <c r="N4" s="723"/>
      <c r="O4" s="723"/>
      <c r="P4" s="724"/>
      <c r="Q4" s="727" t="s">
        <v>57</v>
      </c>
      <c r="R4" s="727" t="s">
        <v>56</v>
      </c>
      <c r="S4" s="727" t="s">
        <v>58</v>
      </c>
      <c r="T4" s="727"/>
      <c r="U4" s="727" t="s">
        <v>303</v>
      </c>
      <c r="V4" s="727"/>
      <c r="W4" s="727" t="s">
        <v>446</v>
      </c>
      <c r="X4" s="727"/>
      <c r="Y4" s="727" t="s">
        <v>304</v>
      </c>
      <c r="Z4" s="727"/>
      <c r="AA4" s="757" t="s">
        <v>386</v>
      </c>
      <c r="AB4" s="758"/>
      <c r="AC4" s="727" t="s">
        <v>43</v>
      </c>
      <c r="AD4" s="46"/>
      <c r="AE4" s="716" t="s">
        <v>27</v>
      </c>
      <c r="AF4" s="716"/>
      <c r="AG4" s="716"/>
      <c r="AH4" s="716"/>
      <c r="AI4" s="716"/>
      <c r="AK4" s="752" t="s">
        <v>403</v>
      </c>
    </row>
    <row r="5" spans="1:37" ht="96.75" customHeight="1">
      <c r="A5" s="715"/>
      <c r="B5" s="715"/>
      <c r="C5" s="727" t="s">
        <v>50</v>
      </c>
      <c r="D5" s="727" t="s">
        <v>51</v>
      </c>
      <c r="E5" s="727" t="s">
        <v>52</v>
      </c>
      <c r="F5" s="727" t="s">
        <v>53</v>
      </c>
      <c r="G5" s="727" t="s">
        <v>54</v>
      </c>
      <c r="H5" s="763" t="s">
        <v>55</v>
      </c>
      <c r="I5" s="725" t="s">
        <v>292</v>
      </c>
      <c r="J5" s="720" t="s">
        <v>291</v>
      </c>
      <c r="K5" s="721"/>
      <c r="L5" s="715" t="s">
        <v>16</v>
      </c>
      <c r="M5" s="715"/>
      <c r="N5" s="715"/>
      <c r="O5" s="715"/>
      <c r="P5" s="715"/>
      <c r="Q5" s="727"/>
      <c r="R5" s="727"/>
      <c r="S5" s="727"/>
      <c r="T5" s="727"/>
      <c r="U5" s="727"/>
      <c r="V5" s="727"/>
      <c r="W5" s="727"/>
      <c r="X5" s="727"/>
      <c r="Y5" s="727"/>
      <c r="Z5" s="727"/>
      <c r="AA5" s="759"/>
      <c r="AB5" s="760"/>
      <c r="AC5" s="727"/>
      <c r="AD5" s="46"/>
      <c r="AE5" s="716"/>
      <c r="AF5" s="716"/>
      <c r="AG5" s="716"/>
      <c r="AH5" s="716"/>
      <c r="AI5" s="716"/>
      <c r="AK5" s="752"/>
    </row>
    <row r="6" spans="1:37" ht="89.25" customHeight="1">
      <c r="A6" s="715"/>
      <c r="B6" s="715"/>
      <c r="C6" s="727"/>
      <c r="D6" s="727"/>
      <c r="E6" s="727"/>
      <c r="F6" s="727"/>
      <c r="G6" s="727"/>
      <c r="H6" s="763"/>
      <c r="I6" s="726"/>
      <c r="J6" s="452" t="s">
        <v>17</v>
      </c>
      <c r="K6" s="452" t="s">
        <v>18</v>
      </c>
      <c r="L6" s="452" t="s">
        <v>19</v>
      </c>
      <c r="M6" s="452" t="s">
        <v>24</v>
      </c>
      <c r="N6" s="452" t="s">
        <v>25</v>
      </c>
      <c r="O6" s="452" t="s">
        <v>26</v>
      </c>
      <c r="P6" s="452" t="s">
        <v>20</v>
      </c>
      <c r="Q6" s="727"/>
      <c r="R6" s="727"/>
      <c r="S6" s="727"/>
      <c r="T6" s="727"/>
      <c r="U6" s="727"/>
      <c r="V6" s="727"/>
      <c r="W6" s="727"/>
      <c r="X6" s="727"/>
      <c r="Y6" s="727"/>
      <c r="Z6" s="727"/>
      <c r="AA6" s="761"/>
      <c r="AB6" s="762"/>
      <c r="AC6" s="727"/>
      <c r="AD6" s="46"/>
      <c r="AE6" s="523" t="s">
        <v>4</v>
      </c>
      <c r="AF6" s="523" t="s">
        <v>5</v>
      </c>
      <c r="AG6" s="523"/>
      <c r="AH6" s="754" t="s">
        <v>55</v>
      </c>
      <c r="AI6" s="754"/>
      <c r="AK6" s="753"/>
    </row>
    <row r="7" spans="1:37" ht="12.75">
      <c r="A7" s="135">
        <v>1</v>
      </c>
      <c r="B7" s="135">
        <v>2</v>
      </c>
      <c r="C7" s="135">
        <v>3</v>
      </c>
      <c r="D7" s="135">
        <v>4</v>
      </c>
      <c r="E7" s="135">
        <v>5</v>
      </c>
      <c r="F7" s="135">
        <v>6</v>
      </c>
      <c r="G7" s="135">
        <v>7</v>
      </c>
      <c r="H7" s="136">
        <v>8</v>
      </c>
      <c r="I7" s="136">
        <v>9</v>
      </c>
      <c r="J7" s="135">
        <v>10</v>
      </c>
      <c r="K7" s="135">
        <v>11</v>
      </c>
      <c r="L7" s="135">
        <v>12</v>
      </c>
      <c r="M7" s="135">
        <v>13</v>
      </c>
      <c r="N7" s="135">
        <v>14</v>
      </c>
      <c r="O7" s="135">
        <v>15</v>
      </c>
      <c r="P7" s="135">
        <v>16</v>
      </c>
      <c r="Q7" s="135">
        <v>17</v>
      </c>
      <c r="R7" s="135">
        <v>18</v>
      </c>
      <c r="S7" s="135">
        <v>19</v>
      </c>
      <c r="T7" s="135">
        <v>20</v>
      </c>
      <c r="U7" s="135">
        <v>21</v>
      </c>
      <c r="V7" s="135">
        <v>22</v>
      </c>
      <c r="W7" s="135">
        <v>23</v>
      </c>
      <c r="X7" s="137">
        <v>24</v>
      </c>
      <c r="Y7" s="137">
        <v>25</v>
      </c>
      <c r="Z7" s="137">
        <v>26</v>
      </c>
      <c r="AA7" s="138">
        <v>27</v>
      </c>
      <c r="AB7" s="137">
        <v>28</v>
      </c>
      <c r="AC7" s="138">
        <v>29</v>
      </c>
      <c r="AD7" s="46"/>
      <c r="AE7" s="518">
        <v>30</v>
      </c>
      <c r="AF7" s="518">
        <v>31</v>
      </c>
      <c r="AH7" s="518">
        <v>32</v>
      </c>
      <c r="AI7" s="518">
        <v>33</v>
      </c>
      <c r="AK7" s="230">
        <v>34</v>
      </c>
    </row>
    <row r="8" spans="1:35" ht="12.75">
      <c r="A8" s="82"/>
      <c r="B8" s="190" t="str">
        <f>1!B10</f>
        <v>Среднего общего образования</v>
      </c>
      <c r="C8" s="185"/>
      <c r="D8" s="185"/>
      <c r="E8" s="185"/>
      <c r="F8" s="185"/>
      <c r="G8" s="185"/>
      <c r="H8" s="215"/>
      <c r="I8" s="461"/>
      <c r="J8" s="456"/>
      <c r="K8" s="456"/>
      <c r="L8" s="185"/>
      <c r="M8" s="185"/>
      <c r="N8" s="649"/>
      <c r="O8" s="649"/>
      <c r="P8" s="649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46"/>
      <c r="AE8" s="526"/>
      <c r="AF8" s="526"/>
      <c r="AG8" s="523"/>
      <c r="AH8" s="524"/>
      <c r="AI8" s="527"/>
    </row>
    <row r="9" spans="1:35" ht="25.5">
      <c r="A9" s="82"/>
      <c r="B9" s="190" t="str">
        <f>1!B11</f>
        <v>Среднего (полного)  общего образования</v>
      </c>
      <c r="C9" s="132"/>
      <c r="D9" s="132"/>
      <c r="E9" s="127"/>
      <c r="F9" s="127"/>
      <c r="G9" s="132"/>
      <c r="H9" s="215">
        <f>G9+F9+E9+D9+C9</f>
        <v>0</v>
      </c>
      <c r="I9" s="461"/>
      <c r="J9" s="455"/>
      <c r="K9" s="455"/>
      <c r="L9" s="127"/>
      <c r="M9" s="185"/>
      <c r="N9" s="649"/>
      <c r="O9" s="649"/>
      <c r="P9" s="649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85"/>
      <c r="AD9" s="46"/>
      <c r="AE9" s="526">
        <f>H9-Q9</f>
        <v>0</v>
      </c>
      <c r="AF9" s="526">
        <f>H9-R9</f>
        <v>0</v>
      </c>
      <c r="AG9" s="523"/>
      <c r="AH9" s="528">
        <f>H9</f>
        <v>0</v>
      </c>
      <c r="AI9" s="529">
        <f>I9+J9+K9+L9+M9+N9+O9+P9</f>
        <v>0</v>
      </c>
    </row>
    <row r="10" spans="1:35" ht="12.75">
      <c r="A10" s="82"/>
      <c r="B10" s="190" t="str">
        <f>1!B12</f>
        <v>МОУ СОШ № 14</v>
      </c>
      <c r="C10" s="132">
        <v>1</v>
      </c>
      <c r="D10" s="132">
        <v>1</v>
      </c>
      <c r="E10" s="127">
        <v>3</v>
      </c>
      <c r="F10" s="127">
        <v>3</v>
      </c>
      <c r="G10" s="132">
        <v>9</v>
      </c>
      <c r="H10" s="215">
        <f>G10+F10+E10+D10+C10</f>
        <v>17</v>
      </c>
      <c r="I10" s="688">
        <v>11</v>
      </c>
      <c r="J10" s="127"/>
      <c r="K10" s="127"/>
      <c r="L10" s="127"/>
      <c r="M10" s="205"/>
      <c r="N10" s="205">
        <v>6</v>
      </c>
      <c r="O10" s="205"/>
      <c r="P10" s="205"/>
      <c r="Q10" s="127">
        <v>12</v>
      </c>
      <c r="R10" s="127">
        <v>12</v>
      </c>
      <c r="S10" s="127">
        <v>20</v>
      </c>
      <c r="T10" s="127">
        <v>2</v>
      </c>
      <c r="U10" s="127">
        <v>0</v>
      </c>
      <c r="V10" s="127">
        <v>0</v>
      </c>
      <c r="W10" s="127">
        <v>0</v>
      </c>
      <c r="X10" s="127">
        <v>0</v>
      </c>
      <c r="Y10" s="127">
        <v>7</v>
      </c>
      <c r="Z10" s="127">
        <v>1</v>
      </c>
      <c r="AA10" s="127">
        <v>0</v>
      </c>
      <c r="AB10" s="127">
        <v>0</v>
      </c>
      <c r="AC10" s="26">
        <v>1</v>
      </c>
      <c r="AD10" s="46"/>
      <c r="AE10" s="526">
        <f aca="true" t="shared" si="0" ref="AE10:AE26">H10-Q10</f>
        <v>5</v>
      </c>
      <c r="AF10" s="526">
        <f aca="true" t="shared" si="1" ref="AF10:AF26">H10-R10</f>
        <v>5</v>
      </c>
      <c r="AG10" s="523"/>
      <c r="AH10" s="528">
        <f aca="true" t="shared" si="2" ref="AH10:AH26">H10</f>
        <v>17</v>
      </c>
      <c r="AI10" s="529">
        <f aca="true" t="shared" si="3" ref="AI10:AI26">I10+J10+K10+L10+M10+N10+O10+P10</f>
        <v>17</v>
      </c>
    </row>
    <row r="11" spans="1:35" ht="12.75">
      <c r="A11" s="82"/>
      <c r="B11" s="190">
        <f>1!B13</f>
        <v>0</v>
      </c>
      <c r="C11" s="132"/>
      <c r="D11" s="132"/>
      <c r="E11" s="132"/>
      <c r="F11" s="132"/>
      <c r="G11" s="132"/>
      <c r="H11" s="215">
        <f aca="true" t="shared" si="4" ref="H11:H19">G11+F11+E11+D11+C11</f>
        <v>0</v>
      </c>
      <c r="I11" s="461"/>
      <c r="J11" s="462"/>
      <c r="K11" s="462"/>
      <c r="L11" s="132"/>
      <c r="M11" s="185"/>
      <c r="N11" s="649"/>
      <c r="O11" s="649"/>
      <c r="P11" s="649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85"/>
      <c r="AD11" s="46"/>
      <c r="AE11" s="526">
        <f t="shared" si="0"/>
        <v>0</v>
      </c>
      <c r="AF11" s="526">
        <f t="shared" si="1"/>
        <v>0</v>
      </c>
      <c r="AG11" s="523"/>
      <c r="AH11" s="528">
        <f t="shared" si="2"/>
        <v>0</v>
      </c>
      <c r="AI11" s="529">
        <f t="shared" si="3"/>
        <v>0</v>
      </c>
    </row>
    <row r="12" spans="1:37" s="2" customFormat="1" ht="12.75">
      <c r="A12" s="49"/>
      <c r="B12" s="190" t="str">
        <f>1!B14</f>
        <v>Основного общего образования</v>
      </c>
      <c r="C12" s="26"/>
      <c r="D12" s="26"/>
      <c r="E12" s="26"/>
      <c r="F12" s="26"/>
      <c r="G12" s="26"/>
      <c r="H12" s="215"/>
      <c r="I12" s="461"/>
      <c r="J12" s="456"/>
      <c r="K12" s="456"/>
      <c r="L12" s="26"/>
      <c r="M12" s="185"/>
      <c r="N12" s="649"/>
      <c r="O12" s="649"/>
      <c r="P12" s="649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110"/>
      <c r="AE12" s="526"/>
      <c r="AF12" s="526"/>
      <c r="AG12" s="523"/>
      <c r="AH12" s="528"/>
      <c r="AI12" s="529"/>
      <c r="AJ12" s="208"/>
      <c r="AK12" s="15"/>
    </row>
    <row r="13" spans="1:37" s="2" customFormat="1" ht="12.75">
      <c r="A13" s="49"/>
      <c r="B13" s="190">
        <f>1!B15</f>
        <v>0</v>
      </c>
      <c r="C13" s="132"/>
      <c r="D13" s="132"/>
      <c r="E13" s="132"/>
      <c r="F13" s="132"/>
      <c r="G13" s="132"/>
      <c r="H13" s="215">
        <f t="shared" si="4"/>
        <v>0</v>
      </c>
      <c r="I13" s="461"/>
      <c r="J13" s="462"/>
      <c r="K13" s="462"/>
      <c r="L13" s="132"/>
      <c r="M13" s="185"/>
      <c r="N13" s="649"/>
      <c r="O13" s="649"/>
      <c r="P13" s="649"/>
      <c r="Q13" s="132"/>
      <c r="R13" s="132"/>
      <c r="S13" s="132"/>
      <c r="T13" s="132"/>
      <c r="U13" s="132"/>
      <c r="V13" s="132"/>
      <c r="W13" s="132"/>
      <c r="X13" s="132"/>
      <c r="Y13" s="132"/>
      <c r="Z13" s="142"/>
      <c r="AA13" s="142"/>
      <c r="AB13" s="142"/>
      <c r="AC13" s="26"/>
      <c r="AD13" s="110"/>
      <c r="AE13" s="526">
        <f t="shared" si="0"/>
        <v>0</v>
      </c>
      <c r="AF13" s="526">
        <f t="shared" si="1"/>
        <v>0</v>
      </c>
      <c r="AG13" s="523"/>
      <c r="AH13" s="528">
        <f t="shared" si="2"/>
        <v>0</v>
      </c>
      <c r="AI13" s="529">
        <f t="shared" si="3"/>
        <v>0</v>
      </c>
      <c r="AJ13" s="208"/>
      <c r="AK13" s="15"/>
    </row>
    <row r="14" spans="1:37" s="2" customFormat="1" ht="12.75">
      <c r="A14" s="49"/>
      <c r="B14" s="190">
        <f>1!B16</f>
        <v>0</v>
      </c>
      <c r="C14" s="132"/>
      <c r="D14" s="132"/>
      <c r="E14" s="132"/>
      <c r="F14" s="132"/>
      <c r="G14" s="132"/>
      <c r="H14" s="215">
        <f t="shared" si="4"/>
        <v>0</v>
      </c>
      <c r="I14" s="461"/>
      <c r="J14" s="462"/>
      <c r="K14" s="462"/>
      <c r="L14" s="132"/>
      <c r="M14" s="185"/>
      <c r="N14" s="649"/>
      <c r="O14" s="649"/>
      <c r="P14" s="649"/>
      <c r="Q14" s="132"/>
      <c r="R14" s="132"/>
      <c r="S14" s="132"/>
      <c r="T14" s="132"/>
      <c r="U14" s="132"/>
      <c r="V14" s="132"/>
      <c r="W14" s="132"/>
      <c r="X14" s="132"/>
      <c r="Y14" s="132"/>
      <c r="Z14" s="142"/>
      <c r="AA14" s="142"/>
      <c r="AB14" s="142"/>
      <c r="AC14" s="26"/>
      <c r="AD14" s="110"/>
      <c r="AE14" s="526">
        <f t="shared" si="0"/>
        <v>0</v>
      </c>
      <c r="AF14" s="526">
        <f t="shared" si="1"/>
        <v>0</v>
      </c>
      <c r="AG14" s="523"/>
      <c r="AH14" s="528">
        <f t="shared" si="2"/>
        <v>0</v>
      </c>
      <c r="AI14" s="529">
        <f t="shared" si="3"/>
        <v>0</v>
      </c>
      <c r="AJ14" s="208"/>
      <c r="AK14" s="15"/>
    </row>
    <row r="15" spans="1:37" s="2" customFormat="1" ht="12.75">
      <c r="A15" s="49"/>
      <c r="B15" s="190">
        <f>1!B17</f>
        <v>0</v>
      </c>
      <c r="C15" s="26"/>
      <c r="D15" s="26"/>
      <c r="E15" s="26"/>
      <c r="F15" s="26"/>
      <c r="G15" s="26"/>
      <c r="H15" s="215">
        <f t="shared" si="4"/>
        <v>0</v>
      </c>
      <c r="I15" s="461"/>
      <c r="J15" s="456"/>
      <c r="K15" s="456"/>
      <c r="L15" s="26"/>
      <c r="M15" s="185"/>
      <c r="N15" s="649"/>
      <c r="O15" s="649"/>
      <c r="P15" s="649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110"/>
      <c r="AE15" s="526">
        <f t="shared" si="0"/>
        <v>0</v>
      </c>
      <c r="AF15" s="526">
        <f t="shared" si="1"/>
        <v>0</v>
      </c>
      <c r="AG15" s="523"/>
      <c r="AH15" s="528">
        <f t="shared" si="2"/>
        <v>0</v>
      </c>
      <c r="AI15" s="529">
        <f t="shared" si="3"/>
        <v>0</v>
      </c>
      <c r="AJ15" s="208"/>
      <c r="AK15" s="15"/>
    </row>
    <row r="16" spans="1:37" s="2" customFormat="1" ht="12.75">
      <c r="A16" s="49"/>
      <c r="B16" s="190" t="str">
        <f>1!B18</f>
        <v>Начального общего образования</v>
      </c>
      <c r="C16" s="26"/>
      <c r="D16" s="26"/>
      <c r="E16" s="26"/>
      <c r="F16" s="26"/>
      <c r="G16" s="26"/>
      <c r="H16" s="215"/>
      <c r="I16" s="461"/>
      <c r="J16" s="456"/>
      <c r="K16" s="456"/>
      <c r="L16" s="26"/>
      <c r="M16" s="185"/>
      <c r="N16" s="649"/>
      <c r="O16" s="649"/>
      <c r="P16" s="649"/>
      <c r="Q16" s="26"/>
      <c r="R16" s="26"/>
      <c r="S16" s="26"/>
      <c r="T16" s="26"/>
      <c r="U16" s="26"/>
      <c r="V16" s="26"/>
      <c r="W16" s="26"/>
      <c r="X16" s="26"/>
      <c r="Y16" s="26"/>
      <c r="Z16" s="216"/>
      <c r="AA16" s="216"/>
      <c r="AB16" s="216"/>
      <c r="AC16" s="26"/>
      <c r="AD16" s="110"/>
      <c r="AE16" s="526"/>
      <c r="AF16" s="526"/>
      <c r="AG16" s="523"/>
      <c r="AH16" s="528"/>
      <c r="AI16" s="529"/>
      <c r="AJ16" s="208"/>
      <c r="AK16" s="15"/>
    </row>
    <row r="17" spans="1:37" s="2" customFormat="1" ht="12.75">
      <c r="A17" s="49"/>
      <c r="B17" s="190">
        <f>1!B19</f>
        <v>0</v>
      </c>
      <c r="C17" s="26"/>
      <c r="D17" s="26"/>
      <c r="E17" s="26"/>
      <c r="F17" s="26"/>
      <c r="G17" s="26"/>
      <c r="H17" s="215">
        <f t="shared" si="4"/>
        <v>0</v>
      </c>
      <c r="I17" s="461"/>
      <c r="J17" s="456"/>
      <c r="K17" s="456"/>
      <c r="L17" s="26"/>
      <c r="M17" s="185"/>
      <c r="N17" s="649"/>
      <c r="O17" s="649"/>
      <c r="P17" s="649"/>
      <c r="Q17" s="26"/>
      <c r="R17" s="26"/>
      <c r="S17" s="26"/>
      <c r="T17" s="26"/>
      <c r="U17" s="26"/>
      <c r="V17" s="26"/>
      <c r="W17" s="26"/>
      <c r="X17" s="26"/>
      <c r="Y17" s="26"/>
      <c r="Z17" s="216"/>
      <c r="AA17" s="216"/>
      <c r="AB17" s="216"/>
      <c r="AC17" s="26"/>
      <c r="AD17" s="110"/>
      <c r="AE17" s="526">
        <f t="shared" si="0"/>
        <v>0</v>
      </c>
      <c r="AF17" s="526">
        <f t="shared" si="1"/>
        <v>0</v>
      </c>
      <c r="AG17" s="523"/>
      <c r="AH17" s="528">
        <f t="shared" si="2"/>
        <v>0</v>
      </c>
      <c r="AI17" s="529">
        <f t="shared" si="3"/>
        <v>0</v>
      </c>
      <c r="AJ17" s="208"/>
      <c r="AK17" s="15"/>
    </row>
    <row r="18" spans="1:37" s="2" customFormat="1" ht="12.75">
      <c r="A18" s="49"/>
      <c r="B18" s="190">
        <f>1!B20</f>
        <v>0</v>
      </c>
      <c r="C18" s="26"/>
      <c r="D18" s="26"/>
      <c r="E18" s="26"/>
      <c r="F18" s="26"/>
      <c r="G18" s="26"/>
      <c r="H18" s="215">
        <f t="shared" si="4"/>
        <v>0</v>
      </c>
      <c r="I18" s="461"/>
      <c r="J18" s="456"/>
      <c r="K18" s="456"/>
      <c r="L18" s="26"/>
      <c r="M18" s="185"/>
      <c r="N18" s="649"/>
      <c r="O18" s="649"/>
      <c r="P18" s="649"/>
      <c r="Q18" s="26"/>
      <c r="R18" s="26"/>
      <c r="S18" s="26"/>
      <c r="T18" s="26"/>
      <c r="U18" s="26"/>
      <c r="V18" s="26"/>
      <c r="W18" s="26"/>
      <c r="X18" s="26"/>
      <c r="Y18" s="26"/>
      <c r="Z18" s="216"/>
      <c r="AA18" s="216"/>
      <c r="AB18" s="216"/>
      <c r="AC18" s="26"/>
      <c r="AD18" s="110"/>
      <c r="AE18" s="526">
        <f t="shared" si="0"/>
        <v>0</v>
      </c>
      <c r="AF18" s="526">
        <f t="shared" si="1"/>
        <v>0</v>
      </c>
      <c r="AG18" s="523"/>
      <c r="AH18" s="528">
        <f t="shared" si="2"/>
        <v>0</v>
      </c>
      <c r="AI18" s="529">
        <f t="shared" si="3"/>
        <v>0</v>
      </c>
      <c r="AJ18" s="208"/>
      <c r="AK18" s="15"/>
    </row>
    <row r="19" spans="1:37" s="2" customFormat="1" ht="12.75">
      <c r="A19" s="49"/>
      <c r="B19" s="190">
        <f>1!B21</f>
        <v>0</v>
      </c>
      <c r="C19" s="132"/>
      <c r="D19" s="132"/>
      <c r="E19" s="132"/>
      <c r="F19" s="132"/>
      <c r="G19" s="132"/>
      <c r="H19" s="215">
        <f t="shared" si="4"/>
        <v>0</v>
      </c>
      <c r="I19" s="461"/>
      <c r="J19" s="462"/>
      <c r="K19" s="462"/>
      <c r="L19" s="132"/>
      <c r="M19" s="185"/>
      <c r="N19" s="649"/>
      <c r="O19" s="649"/>
      <c r="P19" s="649"/>
      <c r="Q19" s="132"/>
      <c r="R19" s="132"/>
      <c r="S19" s="132"/>
      <c r="T19" s="132"/>
      <c r="U19" s="132"/>
      <c r="V19" s="132"/>
      <c r="W19" s="132"/>
      <c r="X19" s="132"/>
      <c r="Y19" s="132"/>
      <c r="Z19" s="142"/>
      <c r="AA19" s="142"/>
      <c r="AB19" s="142"/>
      <c r="AC19" s="26"/>
      <c r="AD19" s="110"/>
      <c r="AE19" s="526">
        <f t="shared" si="0"/>
        <v>0</v>
      </c>
      <c r="AF19" s="526">
        <f t="shared" si="1"/>
        <v>0</v>
      </c>
      <c r="AG19" s="523"/>
      <c r="AH19" s="528">
        <f t="shared" si="2"/>
        <v>0</v>
      </c>
      <c r="AI19" s="529">
        <f t="shared" si="3"/>
        <v>0</v>
      </c>
      <c r="AJ19" s="208"/>
      <c r="AK19" s="15"/>
    </row>
    <row r="20" spans="1:37" s="2" customFormat="1" ht="31.5" customHeight="1">
      <c r="A20" s="78"/>
      <c r="B20" s="334" t="str">
        <f>1!B22</f>
        <v>ИТОГО в общеобразовательных  учреждениях:</v>
      </c>
      <c r="C20" s="115">
        <f aca="true" t="shared" si="5" ref="C20:AC20">SUM(C9:C19)</f>
        <v>1</v>
      </c>
      <c r="D20" s="115">
        <f t="shared" si="5"/>
        <v>1</v>
      </c>
      <c r="E20" s="115">
        <f t="shared" si="5"/>
        <v>3</v>
      </c>
      <c r="F20" s="115">
        <f t="shared" si="5"/>
        <v>3</v>
      </c>
      <c r="G20" s="115">
        <f t="shared" si="5"/>
        <v>9</v>
      </c>
      <c r="H20" s="115">
        <f t="shared" si="5"/>
        <v>17</v>
      </c>
      <c r="I20" s="115">
        <f t="shared" si="5"/>
        <v>11</v>
      </c>
      <c r="J20" s="115">
        <f t="shared" si="5"/>
        <v>0</v>
      </c>
      <c r="K20" s="115">
        <f t="shared" si="5"/>
        <v>0</v>
      </c>
      <c r="L20" s="115">
        <f t="shared" si="5"/>
        <v>0</v>
      </c>
      <c r="M20" s="115">
        <f t="shared" si="5"/>
        <v>0</v>
      </c>
      <c r="N20" s="115">
        <f t="shared" si="5"/>
        <v>6</v>
      </c>
      <c r="O20" s="115">
        <f t="shared" si="5"/>
        <v>0</v>
      </c>
      <c r="P20" s="115">
        <f t="shared" si="5"/>
        <v>0</v>
      </c>
      <c r="Q20" s="115">
        <f t="shared" si="5"/>
        <v>12</v>
      </c>
      <c r="R20" s="115">
        <f t="shared" si="5"/>
        <v>12</v>
      </c>
      <c r="S20" s="331">
        <f t="shared" si="5"/>
        <v>20</v>
      </c>
      <c r="T20" s="331">
        <f t="shared" si="5"/>
        <v>2</v>
      </c>
      <c r="U20" s="331">
        <f t="shared" si="5"/>
        <v>0</v>
      </c>
      <c r="V20" s="331">
        <f t="shared" si="5"/>
        <v>0</v>
      </c>
      <c r="W20" s="331">
        <f t="shared" si="5"/>
        <v>0</v>
      </c>
      <c r="X20" s="468">
        <f>SUM(X9:X19)</f>
        <v>0</v>
      </c>
      <c r="Y20" s="331">
        <f t="shared" si="5"/>
        <v>7</v>
      </c>
      <c r="Z20" s="331">
        <f t="shared" si="5"/>
        <v>1</v>
      </c>
      <c r="AA20" s="331">
        <f t="shared" si="5"/>
        <v>0</v>
      </c>
      <c r="AB20" s="115">
        <f t="shared" si="5"/>
        <v>0</v>
      </c>
      <c r="AC20" s="115">
        <f t="shared" si="5"/>
        <v>1</v>
      </c>
      <c r="AD20" s="110"/>
      <c r="AE20" s="526">
        <f t="shared" si="0"/>
        <v>5</v>
      </c>
      <c r="AF20" s="526">
        <f t="shared" si="1"/>
        <v>5</v>
      </c>
      <c r="AG20" s="523"/>
      <c r="AH20" s="528">
        <f t="shared" si="2"/>
        <v>17</v>
      </c>
      <c r="AI20" s="529">
        <f t="shared" si="3"/>
        <v>17</v>
      </c>
      <c r="AJ20" s="208"/>
      <c r="AK20" s="15"/>
    </row>
    <row r="21" spans="1:37" s="2" customFormat="1" ht="38.25">
      <c r="A21" s="49"/>
      <c r="B21" s="190" t="str">
        <f>1!B23</f>
        <v>Вечерние (сменные) общеобразовательные учреждения</v>
      </c>
      <c r="C21" s="187"/>
      <c r="D21" s="187"/>
      <c r="E21" s="187"/>
      <c r="F21" s="187"/>
      <c r="G21" s="187"/>
      <c r="H21" s="215"/>
      <c r="I21" s="461"/>
      <c r="J21" s="459"/>
      <c r="K21" s="459"/>
      <c r="L21" s="187"/>
      <c r="M21" s="132"/>
      <c r="N21" s="649"/>
      <c r="O21" s="649"/>
      <c r="P21" s="649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10"/>
      <c r="AE21" s="526"/>
      <c r="AF21" s="526"/>
      <c r="AG21" s="523"/>
      <c r="AH21" s="528"/>
      <c r="AI21" s="529"/>
      <c r="AJ21" s="208"/>
      <c r="AK21" s="15"/>
    </row>
    <row r="22" spans="1:37" s="2" customFormat="1" ht="12.75">
      <c r="A22" s="49"/>
      <c r="B22" s="190">
        <f>1!B24</f>
        <v>0</v>
      </c>
      <c r="C22" s="187"/>
      <c r="D22" s="187"/>
      <c r="E22" s="187"/>
      <c r="F22" s="187"/>
      <c r="G22" s="187"/>
      <c r="H22" s="215">
        <f>G22+F22+E22+D22+C22</f>
        <v>0</v>
      </c>
      <c r="I22" s="461"/>
      <c r="J22" s="459"/>
      <c r="K22" s="459"/>
      <c r="L22" s="187"/>
      <c r="M22" s="132"/>
      <c r="N22" s="649"/>
      <c r="O22" s="649"/>
      <c r="P22" s="649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10"/>
      <c r="AE22" s="526">
        <f t="shared" si="0"/>
        <v>0</v>
      </c>
      <c r="AF22" s="526">
        <f t="shared" si="1"/>
        <v>0</v>
      </c>
      <c r="AG22" s="523"/>
      <c r="AH22" s="528">
        <f t="shared" si="2"/>
        <v>0</v>
      </c>
      <c r="AI22" s="529">
        <f t="shared" si="3"/>
        <v>0</v>
      </c>
      <c r="AJ22" s="208"/>
      <c r="AK22" s="15"/>
    </row>
    <row r="23" spans="1:37" s="2" customFormat="1" ht="12.75">
      <c r="A23" s="49"/>
      <c r="B23" s="190">
        <f>1!B25</f>
        <v>0</v>
      </c>
      <c r="C23" s="187"/>
      <c r="D23" s="187"/>
      <c r="E23" s="187"/>
      <c r="F23" s="187"/>
      <c r="G23" s="187"/>
      <c r="H23" s="215">
        <f>G23+F23+E23+D23+C23</f>
        <v>0</v>
      </c>
      <c r="I23" s="461"/>
      <c r="J23" s="459"/>
      <c r="K23" s="459"/>
      <c r="L23" s="187"/>
      <c r="M23" s="132"/>
      <c r="N23" s="649"/>
      <c r="O23" s="649"/>
      <c r="P23" s="649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10"/>
      <c r="AE23" s="526">
        <f t="shared" si="0"/>
        <v>0</v>
      </c>
      <c r="AF23" s="526">
        <f t="shared" si="1"/>
        <v>0</v>
      </c>
      <c r="AG23" s="523"/>
      <c r="AH23" s="528">
        <f t="shared" si="2"/>
        <v>0</v>
      </c>
      <c r="AI23" s="529">
        <f t="shared" si="3"/>
        <v>0</v>
      </c>
      <c r="AJ23" s="208"/>
      <c r="AK23" s="15"/>
    </row>
    <row r="24" spans="1:37" s="2" customFormat="1" ht="12.75">
      <c r="A24" s="49"/>
      <c r="B24" s="190">
        <f>1!B26</f>
        <v>0</v>
      </c>
      <c r="C24" s="187"/>
      <c r="D24" s="187"/>
      <c r="E24" s="187"/>
      <c r="F24" s="187"/>
      <c r="G24" s="187"/>
      <c r="H24" s="215">
        <f>G24+F24+E24+D24+C24</f>
        <v>0</v>
      </c>
      <c r="I24" s="461"/>
      <c r="J24" s="459"/>
      <c r="K24" s="459"/>
      <c r="L24" s="187"/>
      <c r="M24" s="132"/>
      <c r="N24" s="649"/>
      <c r="O24" s="649"/>
      <c r="P24" s="649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10"/>
      <c r="AE24" s="526">
        <f t="shared" si="0"/>
        <v>0</v>
      </c>
      <c r="AF24" s="526">
        <f t="shared" si="1"/>
        <v>0</v>
      </c>
      <c r="AG24" s="523"/>
      <c r="AH24" s="528">
        <f t="shared" si="2"/>
        <v>0</v>
      </c>
      <c r="AI24" s="529">
        <f t="shared" si="3"/>
        <v>0</v>
      </c>
      <c r="AJ24" s="208"/>
      <c r="AK24" s="15"/>
    </row>
    <row r="25" spans="1:37" s="2" customFormat="1" ht="38.25">
      <c r="A25" s="49"/>
      <c r="B25" s="206" t="str">
        <f>1!B27</f>
        <v>ИТОГО в вечерних (сменных) общеобразовательных учреждениях:</v>
      </c>
      <c r="C25" s="115">
        <f>SUM(C22:C24)</f>
        <v>0</v>
      </c>
      <c r="D25" s="115">
        <f aca="true" t="shared" si="6" ref="D25:AC25">SUM(D22:D24)</f>
        <v>0</v>
      </c>
      <c r="E25" s="115">
        <f t="shared" si="6"/>
        <v>0</v>
      </c>
      <c r="F25" s="115">
        <f t="shared" si="6"/>
        <v>0</v>
      </c>
      <c r="G25" s="115">
        <f t="shared" si="6"/>
        <v>0</v>
      </c>
      <c r="H25" s="115">
        <f t="shared" si="6"/>
        <v>0</v>
      </c>
      <c r="I25" s="115">
        <f t="shared" si="6"/>
        <v>0</v>
      </c>
      <c r="J25" s="115">
        <f t="shared" si="6"/>
        <v>0</v>
      </c>
      <c r="K25" s="115">
        <f t="shared" si="6"/>
        <v>0</v>
      </c>
      <c r="L25" s="115">
        <f t="shared" si="6"/>
        <v>0</v>
      </c>
      <c r="M25" s="115">
        <f t="shared" si="6"/>
        <v>0</v>
      </c>
      <c r="N25" s="115">
        <f t="shared" si="6"/>
        <v>0</v>
      </c>
      <c r="O25" s="115">
        <f t="shared" si="6"/>
        <v>0</v>
      </c>
      <c r="P25" s="115">
        <f t="shared" si="6"/>
        <v>0</v>
      </c>
      <c r="Q25" s="115">
        <f t="shared" si="6"/>
        <v>0</v>
      </c>
      <c r="R25" s="115">
        <f t="shared" si="6"/>
        <v>0</v>
      </c>
      <c r="S25" s="115">
        <f t="shared" si="6"/>
        <v>0</v>
      </c>
      <c r="T25" s="115">
        <f t="shared" si="6"/>
        <v>0</v>
      </c>
      <c r="U25" s="115">
        <f t="shared" si="6"/>
        <v>0</v>
      </c>
      <c r="V25" s="115">
        <f t="shared" si="6"/>
        <v>0</v>
      </c>
      <c r="W25" s="115">
        <f>SUM(W22:W24)</f>
        <v>0</v>
      </c>
      <c r="X25" s="115">
        <f>SUM(X22:X24)</f>
        <v>0</v>
      </c>
      <c r="Y25" s="115">
        <f t="shared" si="6"/>
        <v>0</v>
      </c>
      <c r="Z25" s="115">
        <f t="shared" si="6"/>
        <v>0</v>
      </c>
      <c r="AA25" s="115">
        <f t="shared" si="6"/>
        <v>0</v>
      </c>
      <c r="AB25" s="115"/>
      <c r="AC25" s="115">
        <f t="shared" si="6"/>
        <v>0</v>
      </c>
      <c r="AD25" s="110"/>
      <c r="AE25" s="526">
        <f t="shared" si="0"/>
        <v>0</v>
      </c>
      <c r="AF25" s="526">
        <f t="shared" si="1"/>
        <v>0</v>
      </c>
      <c r="AG25" s="523"/>
      <c r="AH25" s="528">
        <f t="shared" si="2"/>
        <v>0</v>
      </c>
      <c r="AI25" s="529">
        <f t="shared" si="3"/>
        <v>0</v>
      </c>
      <c r="AJ25" s="208"/>
      <c r="AK25" s="15"/>
    </row>
    <row r="26" spans="1:37" s="465" customFormat="1" ht="12.75">
      <c r="A26" s="463"/>
      <c r="B26" s="464" t="str">
        <f>1!B28</f>
        <v>ВСЕГО:</v>
      </c>
      <c r="C26" s="213">
        <f>C25+C20</f>
        <v>1</v>
      </c>
      <c r="D26" s="213">
        <f aca="true" t="shared" si="7" ref="D26:AC26">D25+D20</f>
        <v>1</v>
      </c>
      <c r="E26" s="213">
        <f t="shared" si="7"/>
        <v>3</v>
      </c>
      <c r="F26" s="213">
        <f t="shared" si="7"/>
        <v>3</v>
      </c>
      <c r="G26" s="213">
        <f t="shared" si="7"/>
        <v>9</v>
      </c>
      <c r="H26" s="213">
        <f t="shared" si="7"/>
        <v>17</v>
      </c>
      <c r="I26" s="213">
        <f t="shared" si="7"/>
        <v>11</v>
      </c>
      <c r="J26" s="213">
        <f t="shared" si="7"/>
        <v>0</v>
      </c>
      <c r="K26" s="213">
        <f t="shared" si="7"/>
        <v>0</v>
      </c>
      <c r="L26" s="213">
        <f t="shared" si="7"/>
        <v>0</v>
      </c>
      <c r="M26" s="213">
        <f t="shared" si="7"/>
        <v>0</v>
      </c>
      <c r="N26" s="213">
        <f t="shared" si="7"/>
        <v>6</v>
      </c>
      <c r="O26" s="213">
        <f t="shared" si="7"/>
        <v>0</v>
      </c>
      <c r="P26" s="213">
        <f t="shared" si="7"/>
        <v>0</v>
      </c>
      <c r="Q26" s="213">
        <f t="shared" si="7"/>
        <v>12</v>
      </c>
      <c r="R26" s="213">
        <f t="shared" si="7"/>
        <v>12</v>
      </c>
      <c r="S26" s="213">
        <f t="shared" si="7"/>
        <v>20</v>
      </c>
      <c r="T26" s="213">
        <f t="shared" si="7"/>
        <v>2</v>
      </c>
      <c r="U26" s="213">
        <f t="shared" si="7"/>
        <v>0</v>
      </c>
      <c r="V26" s="213">
        <f t="shared" si="7"/>
        <v>0</v>
      </c>
      <c r="W26" s="213">
        <f>W25+W20</f>
        <v>0</v>
      </c>
      <c r="X26" s="213">
        <f>X25+X20</f>
        <v>0</v>
      </c>
      <c r="Y26" s="213">
        <f t="shared" si="7"/>
        <v>7</v>
      </c>
      <c r="Z26" s="213">
        <f t="shared" si="7"/>
        <v>1</v>
      </c>
      <c r="AA26" s="213">
        <f t="shared" si="7"/>
        <v>0</v>
      </c>
      <c r="AB26" s="213"/>
      <c r="AC26" s="213">
        <f t="shared" si="7"/>
        <v>1</v>
      </c>
      <c r="AD26" s="149"/>
      <c r="AE26" s="528">
        <f t="shared" si="0"/>
        <v>5</v>
      </c>
      <c r="AF26" s="528">
        <f t="shared" si="1"/>
        <v>5</v>
      </c>
      <c r="AG26" s="524"/>
      <c r="AH26" s="528">
        <f t="shared" si="2"/>
        <v>17</v>
      </c>
      <c r="AI26" s="529">
        <f t="shared" si="3"/>
        <v>17</v>
      </c>
      <c r="AJ26" s="209"/>
      <c r="AK26" s="405"/>
    </row>
    <row r="27" spans="1:37" s="2" customFormat="1" ht="12.75">
      <c r="A27" s="111"/>
      <c r="B27" s="111"/>
      <c r="C27" s="84"/>
      <c r="D27" s="84"/>
      <c r="E27" s="84"/>
      <c r="F27" s="84"/>
      <c r="G27" s="84"/>
      <c r="H27" s="140"/>
      <c r="I27" s="140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110"/>
      <c r="AE27" s="523"/>
      <c r="AF27" s="523"/>
      <c r="AG27" s="523"/>
      <c r="AH27" s="524"/>
      <c r="AI27" s="524"/>
      <c r="AJ27" s="208"/>
      <c r="AK27" s="15"/>
    </row>
    <row r="28" spans="1:37" s="2" customFormat="1" ht="12.75">
      <c r="A28" s="111"/>
      <c r="B28" s="111"/>
      <c r="C28" s="84"/>
      <c r="D28" s="84"/>
      <c r="E28" s="84"/>
      <c r="F28" s="84"/>
      <c r="G28" s="84"/>
      <c r="H28" s="140"/>
      <c r="I28" s="140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110"/>
      <c r="AE28" s="523"/>
      <c r="AF28" s="523"/>
      <c r="AG28" s="523"/>
      <c r="AH28" s="524"/>
      <c r="AI28" s="524"/>
      <c r="AJ28" s="208"/>
      <c r="AK28" s="15"/>
    </row>
    <row r="29" spans="1:37" s="481" customFormat="1" ht="16.5">
      <c r="A29" s="474"/>
      <c r="B29" s="475" t="s">
        <v>475</v>
      </c>
      <c r="C29" s="476"/>
      <c r="D29" s="476"/>
      <c r="E29" s="476"/>
      <c r="F29" s="476"/>
      <c r="G29" s="476"/>
      <c r="H29" s="477"/>
      <c r="I29" s="477"/>
      <c r="J29" s="476"/>
      <c r="K29" s="476"/>
      <c r="L29" s="476"/>
      <c r="M29" s="476"/>
      <c r="N29" s="476"/>
      <c r="O29" s="476"/>
      <c r="P29" s="476"/>
      <c r="Q29" s="476"/>
      <c r="R29" s="476"/>
      <c r="S29" s="476"/>
      <c r="T29" s="476"/>
      <c r="U29" s="476"/>
      <c r="V29" s="476"/>
      <c r="W29" s="476"/>
      <c r="X29" s="476"/>
      <c r="Y29" s="476"/>
      <c r="Z29" s="476"/>
      <c r="AA29" s="476"/>
      <c r="AB29" s="476"/>
      <c r="AC29" s="476"/>
      <c r="AD29" s="478"/>
      <c r="AE29" s="530"/>
      <c r="AF29" s="530"/>
      <c r="AG29" s="530"/>
      <c r="AH29" s="531"/>
      <c r="AI29" s="531"/>
      <c r="AJ29" s="479"/>
      <c r="AK29" s="480"/>
    </row>
    <row r="30" spans="1:37" s="481" customFormat="1" ht="18" customHeight="1">
      <c r="A30" s="474"/>
      <c r="B30" s="728" t="s">
        <v>483</v>
      </c>
      <c r="C30" s="728"/>
      <c r="D30" s="728"/>
      <c r="E30" s="728"/>
      <c r="F30" s="728"/>
      <c r="G30" s="728"/>
      <c r="H30" s="728"/>
      <c r="I30" s="728"/>
      <c r="J30" s="728"/>
      <c r="K30" s="728"/>
      <c r="L30" s="728"/>
      <c r="M30" s="728"/>
      <c r="N30" s="728"/>
      <c r="O30" s="728"/>
      <c r="P30" s="728"/>
      <c r="Q30" s="728"/>
      <c r="R30" s="728"/>
      <c r="S30" s="728"/>
      <c r="T30" s="728"/>
      <c r="U30" s="728"/>
      <c r="V30" s="728"/>
      <c r="W30" s="728"/>
      <c r="X30" s="728"/>
      <c r="Y30" s="728"/>
      <c r="Z30" s="476"/>
      <c r="AA30" s="476"/>
      <c r="AB30" s="476"/>
      <c r="AC30" s="476"/>
      <c r="AD30" s="478"/>
      <c r="AE30" s="530"/>
      <c r="AF30" s="530"/>
      <c r="AG30" s="530"/>
      <c r="AH30" s="531"/>
      <c r="AI30" s="531"/>
      <c r="AJ30" s="479"/>
      <c r="AK30" s="480"/>
    </row>
    <row r="31" spans="1:37" s="481" customFormat="1" ht="80.25" customHeight="1">
      <c r="A31" s="474"/>
      <c r="B31" s="728" t="s">
        <v>473</v>
      </c>
      <c r="C31" s="728"/>
      <c r="D31" s="728"/>
      <c r="E31" s="728"/>
      <c r="F31" s="728"/>
      <c r="G31" s="728"/>
      <c r="H31" s="728"/>
      <c r="I31" s="728"/>
      <c r="J31" s="728"/>
      <c r="K31" s="728"/>
      <c r="L31" s="728"/>
      <c r="M31" s="728"/>
      <c r="N31" s="728"/>
      <c r="O31" s="728"/>
      <c r="P31" s="728"/>
      <c r="Q31" s="728"/>
      <c r="R31" s="728"/>
      <c r="S31" s="728"/>
      <c r="T31" s="728"/>
      <c r="U31" s="728"/>
      <c r="V31" s="728"/>
      <c r="W31" s="728"/>
      <c r="X31" s="728"/>
      <c r="Y31" s="728"/>
      <c r="Z31" s="476"/>
      <c r="AA31" s="476"/>
      <c r="AB31" s="476"/>
      <c r="AC31" s="476"/>
      <c r="AD31" s="478"/>
      <c r="AE31" s="530"/>
      <c r="AF31" s="530"/>
      <c r="AG31" s="530"/>
      <c r="AH31" s="531"/>
      <c r="AI31" s="531"/>
      <c r="AJ31" s="479"/>
      <c r="AK31" s="480"/>
    </row>
    <row r="32" spans="1:37" s="481" customFormat="1" ht="39" customHeight="1">
      <c r="A32" s="474"/>
      <c r="B32" s="728" t="s">
        <v>442</v>
      </c>
      <c r="C32" s="728"/>
      <c r="D32" s="728"/>
      <c r="E32" s="728"/>
      <c r="F32" s="728"/>
      <c r="G32" s="728"/>
      <c r="H32" s="728"/>
      <c r="I32" s="728"/>
      <c r="J32" s="728"/>
      <c r="K32" s="728"/>
      <c r="L32" s="728"/>
      <c r="M32" s="728"/>
      <c r="N32" s="728"/>
      <c r="O32" s="728"/>
      <c r="P32" s="728"/>
      <c r="Q32" s="728"/>
      <c r="R32" s="728"/>
      <c r="S32" s="728"/>
      <c r="T32" s="728"/>
      <c r="U32" s="728"/>
      <c r="V32" s="728"/>
      <c r="W32" s="728"/>
      <c r="X32" s="728"/>
      <c r="Y32" s="728"/>
      <c r="Z32" s="476"/>
      <c r="AA32" s="476"/>
      <c r="AB32" s="476"/>
      <c r="AC32" s="476"/>
      <c r="AD32" s="478"/>
      <c r="AE32" s="530"/>
      <c r="AF32" s="530"/>
      <c r="AG32" s="530"/>
      <c r="AH32" s="531"/>
      <c r="AI32" s="531"/>
      <c r="AJ32" s="479"/>
      <c r="AK32" s="480"/>
    </row>
    <row r="33" spans="1:37" s="481" customFormat="1" ht="43.5" customHeight="1">
      <c r="A33" s="474"/>
      <c r="B33" s="728" t="s">
        <v>484</v>
      </c>
      <c r="C33" s="728"/>
      <c r="D33" s="728"/>
      <c r="E33" s="728"/>
      <c r="F33" s="728"/>
      <c r="G33" s="728"/>
      <c r="H33" s="728"/>
      <c r="I33" s="728"/>
      <c r="J33" s="728"/>
      <c r="K33" s="728"/>
      <c r="L33" s="728"/>
      <c r="M33" s="728"/>
      <c r="N33" s="728"/>
      <c r="O33" s="728"/>
      <c r="P33" s="728"/>
      <c r="Q33" s="728"/>
      <c r="R33" s="728"/>
      <c r="S33" s="728"/>
      <c r="T33" s="728"/>
      <c r="U33" s="728"/>
      <c r="V33" s="728"/>
      <c r="W33" s="728"/>
      <c r="X33" s="728"/>
      <c r="Y33" s="728"/>
      <c r="Z33" s="476"/>
      <c r="AA33" s="476"/>
      <c r="AB33" s="476"/>
      <c r="AC33" s="476"/>
      <c r="AD33" s="478"/>
      <c r="AE33" s="530"/>
      <c r="AF33" s="530"/>
      <c r="AG33" s="530"/>
      <c r="AH33" s="531"/>
      <c r="AI33" s="531"/>
      <c r="AJ33" s="479"/>
      <c r="AK33" s="480"/>
    </row>
    <row r="34" spans="1:37" s="481" customFormat="1" ht="16.5">
      <c r="A34" s="474"/>
      <c r="B34" s="482"/>
      <c r="C34" s="476"/>
      <c r="D34" s="476"/>
      <c r="E34" s="476"/>
      <c r="F34" s="476"/>
      <c r="G34" s="476"/>
      <c r="H34" s="477"/>
      <c r="I34" s="477"/>
      <c r="J34" s="476"/>
      <c r="K34" s="476"/>
      <c r="L34" s="476"/>
      <c r="M34" s="476"/>
      <c r="N34" s="476"/>
      <c r="O34" s="476"/>
      <c r="P34" s="476"/>
      <c r="Q34" s="476"/>
      <c r="R34" s="476"/>
      <c r="S34" s="476"/>
      <c r="T34" s="476"/>
      <c r="U34" s="476"/>
      <c r="V34" s="476"/>
      <c r="W34" s="476"/>
      <c r="X34" s="476"/>
      <c r="Y34" s="476"/>
      <c r="Z34" s="476"/>
      <c r="AA34" s="476"/>
      <c r="AB34" s="476"/>
      <c r="AC34" s="476"/>
      <c r="AD34" s="478"/>
      <c r="AE34" s="530"/>
      <c r="AF34" s="530"/>
      <c r="AG34" s="530"/>
      <c r="AH34" s="531"/>
      <c r="AI34" s="531"/>
      <c r="AJ34" s="479"/>
      <c r="AK34" s="480"/>
    </row>
    <row r="35" spans="1:29" ht="36" customHeight="1">
      <c r="A35" s="469"/>
      <c r="B35" s="755" t="s">
        <v>441</v>
      </c>
      <c r="C35" s="755"/>
      <c r="D35" s="755"/>
      <c r="E35" s="755"/>
      <c r="F35" s="755"/>
      <c r="G35" s="755"/>
      <c r="H35" s="755"/>
      <c r="I35" s="755"/>
      <c r="J35" s="755"/>
      <c r="K35" s="755"/>
      <c r="L35" s="755"/>
      <c r="M35" s="755"/>
      <c r="N35" s="755"/>
      <c r="O35" s="755"/>
      <c r="P35" s="755"/>
      <c r="Q35" s="755"/>
      <c r="R35" s="755"/>
      <c r="S35" s="755"/>
      <c r="T35" s="755"/>
      <c r="U35" s="470"/>
      <c r="V35" s="470"/>
      <c r="W35" s="751"/>
      <c r="X35" s="751"/>
      <c r="Y35" s="470"/>
      <c r="Z35" s="470"/>
      <c r="AA35" s="470"/>
      <c r="AB35" s="470"/>
      <c r="AC35" s="470"/>
    </row>
    <row r="36" spans="1:29" ht="15.75">
      <c r="A36" s="469"/>
      <c r="B36" s="469"/>
      <c r="C36" s="751"/>
      <c r="D36" s="751"/>
      <c r="E36" s="751"/>
      <c r="F36" s="751"/>
      <c r="G36" s="751"/>
      <c r="H36" s="751"/>
      <c r="I36" s="751"/>
      <c r="J36" s="751"/>
      <c r="K36" s="751"/>
      <c r="L36" s="751"/>
      <c r="M36" s="751"/>
      <c r="N36" s="751"/>
      <c r="O36" s="751"/>
      <c r="P36" s="751"/>
      <c r="Q36" s="751"/>
      <c r="R36" s="751"/>
      <c r="S36" s="751"/>
      <c r="T36" s="751"/>
      <c r="U36" s="751"/>
      <c r="V36" s="751"/>
      <c r="W36" s="751"/>
      <c r="X36" s="751"/>
      <c r="Y36" s="470"/>
      <c r="Z36" s="470"/>
      <c r="AA36" s="470"/>
      <c r="AB36" s="470"/>
      <c r="AC36" s="470"/>
    </row>
    <row r="37" spans="1:29" ht="15.75">
      <c r="A37" s="469"/>
      <c r="B37" s="469"/>
      <c r="C37" s="751"/>
      <c r="D37" s="751"/>
      <c r="E37" s="751"/>
      <c r="F37" s="751"/>
      <c r="G37" s="751"/>
      <c r="H37" s="751"/>
      <c r="I37" s="751"/>
      <c r="J37" s="751"/>
      <c r="K37" s="751"/>
      <c r="L37" s="751"/>
      <c r="M37" s="751"/>
      <c r="N37" s="751"/>
      <c r="O37" s="751"/>
      <c r="P37" s="751"/>
      <c r="Q37" s="751"/>
      <c r="R37" s="751"/>
      <c r="S37" s="751"/>
      <c r="T37" s="751"/>
      <c r="U37" s="751"/>
      <c r="V37" s="751"/>
      <c r="W37" s="751"/>
      <c r="X37" s="751"/>
      <c r="Y37" s="470"/>
      <c r="Z37" s="470"/>
      <c r="AA37" s="470"/>
      <c r="AB37" s="470"/>
      <c r="AC37" s="470"/>
    </row>
    <row r="38" spans="1:29" ht="15.75">
      <c r="A38" s="469"/>
      <c r="B38" s="469"/>
      <c r="C38" s="751"/>
      <c r="D38" s="751"/>
      <c r="E38" s="751"/>
      <c r="F38" s="751"/>
      <c r="G38" s="751"/>
      <c r="H38" s="751"/>
      <c r="I38" s="751"/>
      <c r="J38" s="751"/>
      <c r="K38" s="751"/>
      <c r="L38" s="751"/>
      <c r="M38" s="751"/>
      <c r="N38" s="751"/>
      <c r="O38" s="751"/>
      <c r="P38" s="751"/>
      <c r="Q38" s="751"/>
      <c r="R38" s="751"/>
      <c r="S38" s="751"/>
      <c r="T38" s="751"/>
      <c r="U38" s="751"/>
      <c r="V38" s="751"/>
      <c r="W38" s="751"/>
      <c r="X38" s="751"/>
      <c r="Y38" s="470"/>
      <c r="Z38" s="470"/>
      <c r="AA38" s="470"/>
      <c r="AB38" s="470"/>
      <c r="AC38" s="470"/>
    </row>
    <row r="39" spans="1:29" ht="15.75">
      <c r="A39" s="469"/>
      <c r="B39" s="469"/>
      <c r="C39" s="751"/>
      <c r="D39" s="751"/>
      <c r="E39" s="751"/>
      <c r="F39" s="751"/>
      <c r="G39" s="751"/>
      <c r="H39" s="751"/>
      <c r="I39" s="751"/>
      <c r="J39" s="751"/>
      <c r="K39" s="751"/>
      <c r="L39" s="751"/>
      <c r="M39" s="751"/>
      <c r="N39" s="751"/>
      <c r="O39" s="751"/>
      <c r="P39" s="751"/>
      <c r="Q39" s="751"/>
      <c r="R39" s="751"/>
      <c r="S39" s="751"/>
      <c r="T39" s="751"/>
      <c r="U39" s="751"/>
      <c r="V39" s="751"/>
      <c r="W39" s="751"/>
      <c r="X39" s="751"/>
      <c r="Y39" s="470"/>
      <c r="Z39" s="470"/>
      <c r="AA39" s="470"/>
      <c r="AB39" s="470"/>
      <c r="AC39" s="470"/>
    </row>
    <row r="40" spans="1:29" ht="15.75">
      <c r="A40" s="469"/>
      <c r="B40" s="469"/>
      <c r="C40" s="751"/>
      <c r="D40" s="751"/>
      <c r="E40" s="751"/>
      <c r="F40" s="751"/>
      <c r="G40" s="751"/>
      <c r="H40" s="751"/>
      <c r="I40" s="751"/>
      <c r="J40" s="751"/>
      <c r="K40" s="751"/>
      <c r="L40" s="751"/>
      <c r="M40" s="751"/>
      <c r="N40" s="751"/>
      <c r="O40" s="751"/>
      <c r="P40" s="751"/>
      <c r="Q40" s="751"/>
      <c r="R40" s="751"/>
      <c r="S40" s="751"/>
      <c r="T40" s="751"/>
      <c r="U40" s="751"/>
      <c r="V40" s="751"/>
      <c r="W40" s="751"/>
      <c r="X40" s="751"/>
      <c r="Y40" s="470"/>
      <c r="Z40" s="470"/>
      <c r="AA40" s="470"/>
      <c r="AB40" s="470"/>
      <c r="AC40" s="470"/>
    </row>
    <row r="41" spans="1:29" ht="15.75">
      <c r="A41" s="469"/>
      <c r="B41" s="469"/>
      <c r="C41" s="751"/>
      <c r="D41" s="751"/>
      <c r="E41" s="751"/>
      <c r="F41" s="751"/>
      <c r="G41" s="751"/>
      <c r="H41" s="751"/>
      <c r="I41" s="751"/>
      <c r="J41" s="751"/>
      <c r="K41" s="751"/>
      <c r="L41" s="751"/>
      <c r="M41" s="751"/>
      <c r="N41" s="751"/>
      <c r="O41" s="751"/>
      <c r="P41" s="751"/>
      <c r="Q41" s="751"/>
      <c r="R41" s="751"/>
      <c r="S41" s="751"/>
      <c r="T41" s="751"/>
      <c r="U41" s="751"/>
      <c r="V41" s="751"/>
      <c r="W41" s="751"/>
      <c r="X41" s="751"/>
      <c r="Y41" s="470"/>
      <c r="Z41" s="470"/>
      <c r="AA41" s="470"/>
      <c r="AB41" s="470"/>
      <c r="AC41" s="470"/>
    </row>
    <row r="42" spans="1:29" ht="15.75">
      <c r="A42" s="469"/>
      <c r="B42" s="469"/>
      <c r="C42" s="751"/>
      <c r="D42" s="751"/>
      <c r="E42" s="751"/>
      <c r="F42" s="751"/>
      <c r="G42" s="751"/>
      <c r="H42" s="751"/>
      <c r="I42" s="751"/>
      <c r="J42" s="751"/>
      <c r="K42" s="751"/>
      <c r="L42" s="751"/>
      <c r="M42" s="751"/>
      <c r="N42" s="751"/>
      <c r="O42" s="751"/>
      <c r="P42" s="751"/>
      <c r="Q42" s="751"/>
      <c r="R42" s="751"/>
      <c r="S42" s="751"/>
      <c r="T42" s="751"/>
      <c r="U42" s="751"/>
      <c r="V42" s="751"/>
      <c r="W42" s="751"/>
      <c r="X42" s="751"/>
      <c r="Y42" s="470"/>
      <c r="Z42" s="470"/>
      <c r="AA42" s="470"/>
      <c r="AB42" s="470"/>
      <c r="AC42" s="470"/>
    </row>
    <row r="43" spans="1:29" ht="15.75">
      <c r="A43" s="469"/>
      <c r="B43" s="469"/>
      <c r="C43" s="751"/>
      <c r="D43" s="751"/>
      <c r="E43" s="751"/>
      <c r="F43" s="751"/>
      <c r="G43" s="751"/>
      <c r="H43" s="751"/>
      <c r="I43" s="751"/>
      <c r="J43" s="751"/>
      <c r="K43" s="751"/>
      <c r="L43" s="751"/>
      <c r="M43" s="751"/>
      <c r="N43" s="751"/>
      <c r="O43" s="751"/>
      <c r="P43" s="751"/>
      <c r="Q43" s="751"/>
      <c r="R43" s="751"/>
      <c r="S43" s="751"/>
      <c r="T43" s="751"/>
      <c r="U43" s="751"/>
      <c r="V43" s="751"/>
      <c r="W43" s="751"/>
      <c r="X43" s="751"/>
      <c r="Y43" s="470"/>
      <c r="Z43" s="470"/>
      <c r="AA43" s="470"/>
      <c r="AB43" s="470"/>
      <c r="AC43" s="470"/>
    </row>
    <row r="44" spans="3:24" ht="12.75">
      <c r="C44" s="750"/>
      <c r="D44" s="750"/>
      <c r="E44" s="750"/>
      <c r="F44" s="750"/>
      <c r="G44" s="750"/>
      <c r="H44" s="750"/>
      <c r="I44" s="750"/>
      <c r="J44" s="750"/>
      <c r="K44" s="750"/>
      <c r="L44" s="750"/>
      <c r="M44" s="750"/>
      <c r="N44" s="750"/>
      <c r="O44" s="750"/>
      <c r="P44" s="750"/>
      <c r="Q44" s="750"/>
      <c r="R44" s="750"/>
      <c r="S44" s="750"/>
      <c r="T44" s="750"/>
      <c r="U44" s="750"/>
      <c r="V44" s="750"/>
      <c r="W44" s="750"/>
      <c r="X44" s="750"/>
    </row>
    <row r="45" spans="3:24" ht="12.75">
      <c r="C45" s="750"/>
      <c r="D45" s="750"/>
      <c r="E45" s="750"/>
      <c r="F45" s="750"/>
      <c r="G45" s="750"/>
      <c r="H45" s="750"/>
      <c r="I45" s="750"/>
      <c r="J45" s="750"/>
      <c r="K45" s="750"/>
      <c r="L45" s="750"/>
      <c r="M45" s="750"/>
      <c r="N45" s="750"/>
      <c r="O45" s="750"/>
      <c r="P45" s="750"/>
      <c r="Q45" s="750"/>
      <c r="R45" s="750"/>
      <c r="S45" s="750"/>
      <c r="T45" s="750"/>
      <c r="U45" s="750"/>
      <c r="V45" s="750"/>
      <c r="W45" s="750"/>
      <c r="X45" s="750"/>
    </row>
    <row r="46" spans="3:24" ht="12.75">
      <c r="C46" s="750"/>
      <c r="D46" s="750"/>
      <c r="E46" s="750"/>
      <c r="F46" s="750"/>
      <c r="G46" s="750"/>
      <c r="H46" s="750"/>
      <c r="I46" s="750"/>
      <c r="J46" s="750"/>
      <c r="K46" s="750"/>
      <c r="L46" s="750"/>
      <c r="M46" s="750"/>
      <c r="N46" s="750"/>
      <c r="O46" s="750"/>
      <c r="P46" s="750"/>
      <c r="Q46" s="750"/>
      <c r="R46" s="750"/>
      <c r="S46" s="750"/>
      <c r="T46" s="750"/>
      <c r="U46" s="750"/>
      <c r="V46" s="750"/>
      <c r="W46" s="750"/>
      <c r="X46" s="750"/>
    </row>
    <row r="47" spans="3:24" ht="12.75">
      <c r="C47" s="750"/>
      <c r="D47" s="750"/>
      <c r="E47" s="750"/>
      <c r="F47" s="750"/>
      <c r="G47" s="750"/>
      <c r="H47" s="750"/>
      <c r="I47" s="750"/>
      <c r="J47" s="750"/>
      <c r="K47" s="750"/>
      <c r="L47" s="750"/>
      <c r="M47" s="750"/>
      <c r="N47" s="750"/>
      <c r="O47" s="750"/>
      <c r="P47" s="750"/>
      <c r="Q47" s="750"/>
      <c r="R47" s="750"/>
      <c r="S47" s="750"/>
      <c r="T47" s="750"/>
      <c r="U47" s="750"/>
      <c r="V47" s="750"/>
      <c r="W47" s="750"/>
      <c r="X47" s="750"/>
    </row>
    <row r="48" spans="3:24" ht="12.75">
      <c r="C48" s="750"/>
      <c r="D48" s="750"/>
      <c r="E48" s="750"/>
      <c r="F48" s="750"/>
      <c r="G48" s="750"/>
      <c r="H48" s="750"/>
      <c r="I48" s="750"/>
      <c r="J48" s="750"/>
      <c r="K48" s="750"/>
      <c r="L48" s="750"/>
      <c r="M48" s="750"/>
      <c r="N48" s="750"/>
      <c r="O48" s="750"/>
      <c r="P48" s="750"/>
      <c r="Q48" s="750"/>
      <c r="R48" s="750"/>
      <c r="S48" s="750"/>
      <c r="T48" s="750"/>
      <c r="U48" s="750"/>
      <c r="V48" s="750"/>
      <c r="W48" s="750"/>
      <c r="X48" s="750"/>
    </row>
    <row r="49" spans="3:24" ht="12.75">
      <c r="C49" s="750"/>
      <c r="D49" s="750"/>
      <c r="E49" s="750"/>
      <c r="F49" s="750"/>
      <c r="G49" s="750"/>
      <c r="H49" s="750"/>
      <c r="I49" s="750"/>
      <c r="J49" s="750"/>
      <c r="K49" s="750"/>
      <c r="L49" s="750"/>
      <c r="M49" s="750"/>
      <c r="N49" s="750"/>
      <c r="O49" s="750"/>
      <c r="P49" s="750"/>
      <c r="Q49" s="750"/>
      <c r="R49" s="750"/>
      <c r="S49" s="750"/>
      <c r="T49" s="750"/>
      <c r="U49" s="750"/>
      <c r="V49" s="750"/>
      <c r="W49" s="750"/>
      <c r="X49" s="750"/>
    </row>
    <row r="50" spans="3:24" ht="12.75">
      <c r="C50" s="750"/>
      <c r="D50" s="750"/>
      <c r="E50" s="750"/>
      <c r="F50" s="750"/>
      <c r="G50" s="750"/>
      <c r="H50" s="750"/>
      <c r="I50" s="750"/>
      <c r="J50" s="750"/>
      <c r="K50" s="750"/>
      <c r="L50" s="750"/>
      <c r="M50" s="750"/>
      <c r="N50" s="750"/>
      <c r="O50" s="750"/>
      <c r="P50" s="750"/>
      <c r="Q50" s="750"/>
      <c r="R50" s="750"/>
      <c r="S50" s="750"/>
      <c r="T50" s="750"/>
      <c r="U50" s="750"/>
      <c r="V50" s="750"/>
      <c r="W50" s="750"/>
      <c r="X50" s="750"/>
    </row>
    <row r="51" spans="3:24" ht="12.75">
      <c r="C51" s="750"/>
      <c r="D51" s="750"/>
      <c r="E51" s="750"/>
      <c r="F51" s="750"/>
      <c r="G51" s="750"/>
      <c r="H51" s="750"/>
      <c r="I51" s="750"/>
      <c r="J51" s="750"/>
      <c r="K51" s="750"/>
      <c r="L51" s="750"/>
      <c r="M51" s="750"/>
      <c r="N51" s="750"/>
      <c r="O51" s="750"/>
      <c r="P51" s="750"/>
      <c r="Q51" s="750"/>
      <c r="R51" s="750"/>
      <c r="S51" s="750"/>
      <c r="T51" s="750"/>
      <c r="U51" s="750"/>
      <c r="V51" s="750"/>
      <c r="W51" s="750"/>
      <c r="X51" s="750"/>
    </row>
    <row r="52" spans="3:24" ht="12.75">
      <c r="C52" s="750"/>
      <c r="D52" s="750"/>
      <c r="E52" s="750"/>
      <c r="F52" s="750"/>
      <c r="G52" s="750"/>
      <c r="H52" s="750"/>
      <c r="I52" s="750"/>
      <c r="J52" s="750"/>
      <c r="K52" s="750"/>
      <c r="L52" s="750"/>
      <c r="M52" s="750"/>
      <c r="N52" s="750"/>
      <c r="O52" s="750"/>
      <c r="P52" s="750"/>
      <c r="Q52" s="750"/>
      <c r="R52" s="750"/>
      <c r="S52" s="750"/>
      <c r="T52" s="750"/>
      <c r="U52" s="750"/>
      <c r="V52" s="750"/>
      <c r="W52" s="750"/>
      <c r="X52" s="750"/>
    </row>
    <row r="53" spans="3:24" ht="12.75">
      <c r="C53" s="750"/>
      <c r="D53" s="750"/>
      <c r="E53" s="750"/>
      <c r="F53" s="750"/>
      <c r="G53" s="750"/>
      <c r="H53" s="750"/>
      <c r="I53" s="750"/>
      <c r="J53" s="750"/>
      <c r="K53" s="750"/>
      <c r="L53" s="750"/>
      <c r="M53" s="750"/>
      <c r="N53" s="750"/>
      <c r="O53" s="750"/>
      <c r="P53" s="750"/>
      <c r="Q53" s="750"/>
      <c r="R53" s="750"/>
      <c r="S53" s="750"/>
      <c r="T53" s="750"/>
      <c r="U53" s="750"/>
      <c r="V53" s="750"/>
      <c r="W53" s="750"/>
      <c r="X53" s="750"/>
    </row>
    <row r="54" spans="3:24" ht="12.75">
      <c r="C54" s="750"/>
      <c r="D54" s="750"/>
      <c r="E54" s="750"/>
      <c r="F54" s="750"/>
      <c r="G54" s="750"/>
      <c r="H54" s="750"/>
      <c r="I54" s="750"/>
      <c r="J54" s="750"/>
      <c r="K54" s="750"/>
      <c r="L54" s="750"/>
      <c r="M54" s="750"/>
      <c r="N54" s="750"/>
      <c r="O54" s="750"/>
      <c r="P54" s="750"/>
      <c r="Q54" s="750"/>
      <c r="R54" s="750"/>
      <c r="S54" s="750"/>
      <c r="T54" s="750"/>
      <c r="U54" s="750"/>
      <c r="V54" s="750"/>
      <c r="W54" s="750"/>
      <c r="X54" s="750"/>
    </row>
    <row r="55" spans="3:24" ht="12.75">
      <c r="C55" s="750"/>
      <c r="D55" s="750"/>
      <c r="E55" s="750"/>
      <c r="F55" s="750"/>
      <c r="G55" s="750"/>
      <c r="H55" s="750"/>
      <c r="I55" s="750"/>
      <c r="J55" s="750"/>
      <c r="K55" s="750"/>
      <c r="L55" s="750"/>
      <c r="M55" s="750"/>
      <c r="N55" s="750"/>
      <c r="O55" s="750"/>
      <c r="P55" s="750"/>
      <c r="Q55" s="750"/>
      <c r="R55" s="750"/>
      <c r="S55" s="750"/>
      <c r="T55" s="750"/>
      <c r="U55" s="750"/>
      <c r="V55" s="750"/>
      <c r="W55" s="750"/>
      <c r="X55" s="750"/>
    </row>
    <row r="56" spans="3:24" ht="12.75">
      <c r="C56" s="750"/>
      <c r="D56" s="750"/>
      <c r="E56" s="750"/>
      <c r="F56" s="750"/>
      <c r="G56" s="750"/>
      <c r="H56" s="750"/>
      <c r="I56" s="750"/>
      <c r="J56" s="750"/>
      <c r="K56" s="750"/>
      <c r="L56" s="750"/>
      <c r="M56" s="750"/>
      <c r="N56" s="750"/>
      <c r="O56" s="750"/>
      <c r="P56" s="750"/>
      <c r="Q56" s="750"/>
      <c r="R56" s="750"/>
      <c r="S56" s="750"/>
      <c r="T56" s="750"/>
      <c r="U56" s="750"/>
      <c r="V56" s="750"/>
      <c r="W56" s="750"/>
      <c r="X56" s="750"/>
    </row>
    <row r="57" spans="3:24" ht="12.75">
      <c r="C57" s="750"/>
      <c r="D57" s="750"/>
      <c r="E57" s="750"/>
      <c r="F57" s="750"/>
      <c r="G57" s="750"/>
      <c r="H57" s="750"/>
      <c r="I57" s="750"/>
      <c r="J57" s="750"/>
      <c r="K57" s="750"/>
      <c r="L57" s="750"/>
      <c r="M57" s="750"/>
      <c r="N57" s="750"/>
      <c r="O57" s="750"/>
      <c r="P57" s="750"/>
      <c r="Q57" s="750"/>
      <c r="R57" s="750"/>
      <c r="S57" s="750"/>
      <c r="T57" s="750"/>
      <c r="U57" s="750"/>
      <c r="V57" s="750"/>
      <c r="W57" s="750"/>
      <c r="X57" s="750"/>
    </row>
    <row r="58" spans="3:24" ht="12.75">
      <c r="C58" s="750"/>
      <c r="D58" s="750"/>
      <c r="E58" s="750"/>
      <c r="F58" s="750"/>
      <c r="G58" s="750"/>
      <c r="H58" s="750"/>
      <c r="I58" s="750"/>
      <c r="J58" s="750"/>
      <c r="K58" s="750"/>
      <c r="L58" s="750"/>
      <c r="M58" s="750"/>
      <c r="N58" s="750"/>
      <c r="O58" s="750"/>
      <c r="P58" s="750"/>
      <c r="Q58" s="750"/>
      <c r="R58" s="750"/>
      <c r="S58" s="750"/>
      <c r="T58" s="750"/>
      <c r="U58" s="750"/>
      <c r="V58" s="750"/>
      <c r="W58" s="750"/>
      <c r="X58" s="750"/>
    </row>
    <row r="59" spans="3:24" ht="12.75">
      <c r="C59" s="750"/>
      <c r="D59" s="750"/>
      <c r="E59" s="750"/>
      <c r="F59" s="750"/>
      <c r="G59" s="750"/>
      <c r="H59" s="750"/>
      <c r="I59" s="750"/>
      <c r="J59" s="750"/>
      <c r="K59" s="750"/>
      <c r="L59" s="750"/>
      <c r="M59" s="750"/>
      <c r="N59" s="750"/>
      <c r="O59" s="750"/>
      <c r="P59" s="750"/>
      <c r="Q59" s="750"/>
      <c r="R59" s="750"/>
      <c r="S59" s="750"/>
      <c r="T59" s="750"/>
      <c r="U59" s="750"/>
      <c r="V59" s="750"/>
      <c r="W59" s="750"/>
      <c r="X59" s="750"/>
    </row>
    <row r="60" spans="3:24" ht="12.75">
      <c r="C60" s="750"/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0"/>
      <c r="S60" s="750"/>
      <c r="T60" s="750"/>
      <c r="U60" s="750"/>
      <c r="V60" s="750"/>
      <c r="W60" s="750"/>
      <c r="X60" s="750"/>
    </row>
  </sheetData>
  <sheetProtection/>
  <mergeCells count="163">
    <mergeCell ref="A1:AC1"/>
    <mergeCell ref="B33:Y33"/>
    <mergeCell ref="Y4:Z6"/>
    <mergeCell ref="S4:T6"/>
    <mergeCell ref="R4:R6"/>
    <mergeCell ref="Q4:Q6"/>
    <mergeCell ref="B30:Y30"/>
    <mergeCell ref="B31:Y31"/>
    <mergeCell ref="E5:E6"/>
    <mergeCell ref="D5:D6"/>
    <mergeCell ref="A2:AC2"/>
    <mergeCell ref="AC4:AC6"/>
    <mergeCell ref="U4:V6"/>
    <mergeCell ref="I4:P4"/>
    <mergeCell ref="I5:I6"/>
    <mergeCell ref="AA4:AB6"/>
    <mergeCell ref="H5:H6"/>
    <mergeCell ref="C4:H4"/>
    <mergeCell ref="G5:G6"/>
    <mergeCell ref="A4:A6"/>
    <mergeCell ref="AE4:AI5"/>
    <mergeCell ref="W4:X6"/>
    <mergeCell ref="W35:X35"/>
    <mergeCell ref="F5:F6"/>
    <mergeCell ref="C5:C6"/>
    <mergeCell ref="J5:K5"/>
    <mergeCell ref="L5:P5"/>
    <mergeCell ref="K36:N36"/>
    <mergeCell ref="O36:R36"/>
    <mergeCell ref="S36:V36"/>
    <mergeCell ref="W36:X36"/>
    <mergeCell ref="C36:J36"/>
    <mergeCell ref="AK4:AK6"/>
    <mergeCell ref="AH6:AI6"/>
    <mergeCell ref="B32:Y32"/>
    <mergeCell ref="B35:T35"/>
    <mergeCell ref="B4:B6"/>
    <mergeCell ref="W37:X37"/>
    <mergeCell ref="K38:N38"/>
    <mergeCell ref="O38:R38"/>
    <mergeCell ref="S38:V38"/>
    <mergeCell ref="W38:X38"/>
    <mergeCell ref="C37:J37"/>
    <mergeCell ref="C38:J38"/>
    <mergeCell ref="K37:N37"/>
    <mergeCell ref="O37:R37"/>
    <mergeCell ref="S37:V37"/>
    <mergeCell ref="W39:X39"/>
    <mergeCell ref="K40:N40"/>
    <mergeCell ref="O40:R40"/>
    <mergeCell ref="S40:V40"/>
    <mergeCell ref="W40:X40"/>
    <mergeCell ref="C39:J39"/>
    <mergeCell ref="C40:J40"/>
    <mergeCell ref="K39:N39"/>
    <mergeCell ref="O39:R39"/>
    <mergeCell ref="S39:V39"/>
    <mergeCell ref="W41:X41"/>
    <mergeCell ref="K42:N42"/>
    <mergeCell ref="O42:R42"/>
    <mergeCell ref="S42:V42"/>
    <mergeCell ref="W42:X42"/>
    <mergeCell ref="C41:J41"/>
    <mergeCell ref="C42:J42"/>
    <mergeCell ref="K41:N41"/>
    <mergeCell ref="O41:R41"/>
    <mergeCell ref="S41:V41"/>
    <mergeCell ref="W43:X43"/>
    <mergeCell ref="K44:N44"/>
    <mergeCell ref="O44:R44"/>
    <mergeCell ref="S44:V44"/>
    <mergeCell ref="W44:X44"/>
    <mergeCell ref="C43:J43"/>
    <mergeCell ref="C44:J44"/>
    <mergeCell ref="K43:N43"/>
    <mergeCell ref="O43:R43"/>
    <mergeCell ref="S43:V43"/>
    <mergeCell ref="W45:X45"/>
    <mergeCell ref="K46:N46"/>
    <mergeCell ref="O46:R46"/>
    <mergeCell ref="S46:V46"/>
    <mergeCell ref="W46:X46"/>
    <mergeCell ref="C45:J45"/>
    <mergeCell ref="C46:J46"/>
    <mergeCell ref="K45:N45"/>
    <mergeCell ref="O45:R45"/>
    <mergeCell ref="S45:V45"/>
    <mergeCell ref="W47:X47"/>
    <mergeCell ref="K48:N48"/>
    <mergeCell ref="O48:R48"/>
    <mergeCell ref="S48:V48"/>
    <mergeCell ref="W48:X48"/>
    <mergeCell ref="C47:J47"/>
    <mergeCell ref="C48:J48"/>
    <mergeCell ref="K47:N47"/>
    <mergeCell ref="O47:R47"/>
    <mergeCell ref="S47:V47"/>
    <mergeCell ref="W49:X49"/>
    <mergeCell ref="K50:N50"/>
    <mergeCell ref="O50:R50"/>
    <mergeCell ref="S50:V50"/>
    <mergeCell ref="W50:X50"/>
    <mergeCell ref="C49:J49"/>
    <mergeCell ref="C50:J50"/>
    <mergeCell ref="K49:N49"/>
    <mergeCell ref="O49:R49"/>
    <mergeCell ref="S49:V49"/>
    <mergeCell ref="W51:X51"/>
    <mergeCell ref="K52:N52"/>
    <mergeCell ref="O52:R52"/>
    <mergeCell ref="S52:V52"/>
    <mergeCell ref="W52:X52"/>
    <mergeCell ref="C51:J51"/>
    <mergeCell ref="C52:J52"/>
    <mergeCell ref="K51:N51"/>
    <mergeCell ref="O51:R51"/>
    <mergeCell ref="S51:V51"/>
    <mergeCell ref="W53:X53"/>
    <mergeCell ref="K54:N54"/>
    <mergeCell ref="O54:R54"/>
    <mergeCell ref="S54:V54"/>
    <mergeCell ref="W54:X54"/>
    <mergeCell ref="C53:J53"/>
    <mergeCell ref="C54:J54"/>
    <mergeCell ref="K53:N53"/>
    <mergeCell ref="O53:R53"/>
    <mergeCell ref="S53:V53"/>
    <mergeCell ref="W55:X55"/>
    <mergeCell ref="C56:F56"/>
    <mergeCell ref="G56:J56"/>
    <mergeCell ref="K56:N56"/>
    <mergeCell ref="O56:R56"/>
    <mergeCell ref="S56:V56"/>
    <mergeCell ref="W56:X56"/>
    <mergeCell ref="C55:F55"/>
    <mergeCell ref="G55:J55"/>
    <mergeCell ref="K55:N55"/>
    <mergeCell ref="O55:R55"/>
    <mergeCell ref="S55:V55"/>
    <mergeCell ref="W57:X57"/>
    <mergeCell ref="C58:F58"/>
    <mergeCell ref="G58:J58"/>
    <mergeCell ref="K58:N58"/>
    <mergeCell ref="O58:R58"/>
    <mergeCell ref="S58:V58"/>
    <mergeCell ref="W58:X58"/>
    <mergeCell ref="C57:F57"/>
    <mergeCell ref="G57:J57"/>
    <mergeCell ref="K57:N57"/>
    <mergeCell ref="O57:R57"/>
    <mergeCell ref="S57:V57"/>
    <mergeCell ref="W59:X59"/>
    <mergeCell ref="C60:F60"/>
    <mergeCell ref="G60:J60"/>
    <mergeCell ref="K60:N60"/>
    <mergeCell ref="O60:R60"/>
    <mergeCell ref="S60:V60"/>
    <mergeCell ref="W60:X60"/>
    <mergeCell ref="C59:F59"/>
    <mergeCell ref="G59:J59"/>
    <mergeCell ref="K59:N59"/>
    <mergeCell ref="O59:R59"/>
    <mergeCell ref="S59:V59"/>
  </mergeCells>
  <printOptions/>
  <pageMargins left="0.5905511811023623" right="0.1968503937007874" top="0.3937007874015748" bottom="0.3937007874015748" header="0" footer="0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W56"/>
  <sheetViews>
    <sheetView zoomScaleSheetLayoutView="50" zoomScalePageLayoutView="0" workbookViewId="0" topLeftCell="A1">
      <selection activeCell="B25" sqref="B25"/>
    </sheetView>
  </sheetViews>
  <sheetFormatPr defaultColWidth="9.140625" defaultRowHeight="15"/>
  <cols>
    <col min="1" max="1" width="3.140625" style="7" bestFit="1" customWidth="1"/>
    <col min="2" max="2" width="26.28125" style="7" customWidth="1"/>
    <col min="3" max="3" width="4.7109375" style="7" bestFit="1" customWidth="1"/>
    <col min="4" max="4" width="4.140625" style="7" bestFit="1" customWidth="1"/>
    <col min="5" max="5" width="4.421875" style="7" bestFit="1" customWidth="1"/>
    <col min="6" max="6" width="3.00390625" style="7" bestFit="1" customWidth="1"/>
    <col min="7" max="7" width="4.140625" style="7" bestFit="1" customWidth="1"/>
    <col min="8" max="9" width="4.421875" style="7" bestFit="1" customWidth="1"/>
    <col min="10" max="10" width="4.00390625" style="7" bestFit="1" customWidth="1"/>
    <col min="11" max="11" width="3.28125" style="7" bestFit="1" customWidth="1"/>
    <col min="12" max="12" width="4.7109375" style="7" bestFit="1" customWidth="1"/>
    <col min="13" max="14" width="4.28125" style="7" bestFit="1" customWidth="1"/>
    <col min="15" max="15" width="3.8515625" style="7" bestFit="1" customWidth="1"/>
    <col min="16" max="16" width="3.00390625" style="7" bestFit="1" customWidth="1"/>
    <col min="17" max="17" width="4.421875" style="7" bestFit="1" customWidth="1"/>
    <col min="18" max="18" width="3.00390625" style="7" bestFit="1" customWidth="1"/>
    <col min="19" max="19" width="3.28125" style="7" bestFit="1" customWidth="1"/>
    <col min="20" max="20" width="3.7109375" style="7" bestFit="1" customWidth="1"/>
    <col min="21" max="21" width="4.140625" style="7" bestFit="1" customWidth="1"/>
    <col min="22" max="22" width="4.421875" style="7" bestFit="1" customWidth="1"/>
    <col min="23" max="23" width="3.00390625" style="7" bestFit="1" customWidth="1"/>
    <col min="24" max="24" width="4.140625" style="7" bestFit="1" customWidth="1"/>
    <col min="25" max="26" width="4.421875" style="7" bestFit="1" customWidth="1"/>
    <col min="27" max="27" width="4.00390625" style="7" bestFit="1" customWidth="1"/>
    <col min="28" max="28" width="3.28125" style="7" bestFit="1" customWidth="1"/>
    <col min="29" max="29" width="4.7109375" style="7" bestFit="1" customWidth="1"/>
    <col min="30" max="31" width="4.28125" style="7" bestFit="1" customWidth="1"/>
    <col min="32" max="32" width="3.8515625" style="7" bestFit="1" customWidth="1"/>
    <col min="33" max="33" width="3.00390625" style="7" bestFit="1" customWidth="1"/>
    <col min="34" max="34" width="4.421875" style="7" bestFit="1" customWidth="1"/>
    <col min="35" max="35" width="3.00390625" style="7" bestFit="1" customWidth="1"/>
    <col min="36" max="36" width="3.28125" style="7" bestFit="1" customWidth="1"/>
    <col min="37" max="37" width="3.7109375" style="7" bestFit="1" customWidth="1"/>
    <col min="38" max="38" width="4.140625" style="7" bestFit="1" customWidth="1"/>
    <col min="39" max="39" width="4.421875" style="7" bestFit="1" customWidth="1"/>
    <col min="40" max="40" width="3.00390625" style="7" bestFit="1" customWidth="1"/>
    <col min="41" max="41" width="4.140625" style="7" bestFit="1" customWidth="1"/>
    <col min="42" max="43" width="4.421875" style="7" bestFit="1" customWidth="1"/>
    <col min="44" max="44" width="4.00390625" style="7" bestFit="1" customWidth="1"/>
    <col min="45" max="45" width="3.28125" style="7" bestFit="1" customWidth="1"/>
    <col min="46" max="46" width="4.7109375" style="7" bestFit="1" customWidth="1"/>
    <col min="47" max="48" width="4.28125" style="7" bestFit="1" customWidth="1"/>
    <col min="49" max="49" width="3.8515625" style="7" bestFit="1" customWidth="1"/>
    <col min="50" max="50" width="3.00390625" style="7" bestFit="1" customWidth="1"/>
    <col min="51" max="51" width="4.421875" style="7" bestFit="1" customWidth="1"/>
    <col min="52" max="52" width="3.00390625" style="7" bestFit="1" customWidth="1"/>
    <col min="53" max="53" width="3.28125" style="7" bestFit="1" customWidth="1"/>
    <col min="54" max="54" width="3.7109375" style="7" bestFit="1" customWidth="1"/>
    <col min="55" max="55" width="4.140625" style="7" bestFit="1" customWidth="1"/>
    <col min="56" max="56" width="4.421875" style="7" bestFit="1" customWidth="1"/>
    <col min="57" max="57" width="3.00390625" style="7" bestFit="1" customWidth="1"/>
    <col min="58" max="58" width="4.140625" style="7" bestFit="1" customWidth="1"/>
    <col min="59" max="60" width="4.421875" style="7" bestFit="1" customWidth="1"/>
    <col min="61" max="61" width="4.00390625" style="7" bestFit="1" customWidth="1"/>
    <col min="62" max="62" width="3.28125" style="7" bestFit="1" customWidth="1"/>
    <col min="63" max="63" width="4.7109375" style="7" bestFit="1" customWidth="1"/>
    <col min="64" max="65" width="4.28125" style="7" bestFit="1" customWidth="1"/>
    <col min="66" max="66" width="3.8515625" style="7" bestFit="1" customWidth="1"/>
    <col min="67" max="67" width="3.00390625" style="7" bestFit="1" customWidth="1"/>
    <col min="68" max="68" width="4.421875" style="7" bestFit="1" customWidth="1"/>
    <col min="69" max="69" width="3.00390625" style="7" bestFit="1" customWidth="1"/>
    <col min="70" max="70" width="3.28125" style="7" bestFit="1" customWidth="1"/>
    <col min="71" max="71" width="9.140625" style="7" customWidth="1"/>
    <col min="72" max="72" width="11.7109375" style="520" bestFit="1" customWidth="1"/>
    <col min="73" max="73" width="10.57421875" style="559" bestFit="1" customWidth="1"/>
    <col min="74" max="74" width="11.7109375" style="520" bestFit="1" customWidth="1"/>
    <col min="75" max="75" width="10.57421875" style="559" bestFit="1" customWidth="1"/>
    <col min="76" max="76" width="11.7109375" style="520" bestFit="1" customWidth="1"/>
    <col min="77" max="77" width="10.57421875" style="559" bestFit="1" customWidth="1"/>
    <col min="78" max="78" width="11.7109375" style="520" bestFit="1" customWidth="1"/>
    <col min="79" max="79" width="10.57421875" style="559" bestFit="1" customWidth="1"/>
    <col min="80" max="80" width="35.140625" style="520" bestFit="1" customWidth="1"/>
    <col min="81" max="81" width="18.421875" style="559" bestFit="1" customWidth="1"/>
    <col min="82" max="82" width="15.00390625" style="574" customWidth="1"/>
    <col min="83" max="83" width="23.421875" style="520" customWidth="1"/>
    <col min="84" max="84" width="26.00390625" style="520" bestFit="1" customWidth="1"/>
    <col min="85" max="101" width="9.140625" style="521" customWidth="1"/>
    <col min="102" max="16384" width="9.140625" style="7" customWidth="1"/>
  </cols>
  <sheetData>
    <row r="1" spans="1:101" s="2" customFormat="1" ht="21.75" customHeight="1">
      <c r="A1" s="766" t="s">
        <v>485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766"/>
      <c r="S1" s="766"/>
      <c r="T1" s="766"/>
      <c r="U1" s="766"/>
      <c r="V1" s="766"/>
      <c r="W1" s="766"/>
      <c r="X1" s="766"/>
      <c r="Y1" s="766"/>
      <c r="Z1" s="766"/>
      <c r="AA1" s="766"/>
      <c r="AB1" s="766"/>
      <c r="AC1" s="766"/>
      <c r="AD1" s="766"/>
      <c r="AE1" s="766"/>
      <c r="AF1" s="766"/>
      <c r="AG1" s="766"/>
      <c r="AH1" s="766"/>
      <c r="AI1" s="766"/>
      <c r="AJ1" s="766"/>
      <c r="AK1" s="766"/>
      <c r="AL1" s="766"/>
      <c r="AM1" s="766"/>
      <c r="AN1" s="766"/>
      <c r="AO1" s="766"/>
      <c r="AP1" s="766"/>
      <c r="AQ1" s="766"/>
      <c r="AR1" s="766"/>
      <c r="AS1" s="766"/>
      <c r="AT1" s="766"/>
      <c r="AU1" s="766"/>
      <c r="AV1" s="766"/>
      <c r="AW1" s="766"/>
      <c r="AX1" s="766"/>
      <c r="AY1" s="766"/>
      <c r="AZ1" s="766"/>
      <c r="BA1" s="766"/>
      <c r="BB1" s="766"/>
      <c r="BC1" s="766"/>
      <c r="BD1" s="766"/>
      <c r="BE1" s="766"/>
      <c r="BF1" s="766"/>
      <c r="BG1" s="766"/>
      <c r="BH1" s="766"/>
      <c r="BI1" s="766"/>
      <c r="BJ1" s="766"/>
      <c r="BK1" s="766"/>
      <c r="BL1" s="766"/>
      <c r="BM1" s="766"/>
      <c r="BN1" s="766"/>
      <c r="BO1" s="766"/>
      <c r="BP1" s="766"/>
      <c r="BQ1" s="766"/>
      <c r="BR1" s="766"/>
      <c r="BT1" s="518"/>
      <c r="BU1" s="328"/>
      <c r="BV1" s="518"/>
      <c r="BW1" s="328"/>
      <c r="BX1" s="518"/>
      <c r="BY1" s="328"/>
      <c r="BZ1" s="518"/>
      <c r="CA1" s="328"/>
      <c r="CB1" s="518"/>
      <c r="CC1" s="328"/>
      <c r="CD1" s="572"/>
      <c r="CE1" s="518"/>
      <c r="CF1" s="518"/>
      <c r="CG1" s="519"/>
      <c r="CH1" s="519"/>
      <c r="CI1" s="519"/>
      <c r="CJ1" s="519"/>
      <c r="CK1" s="519"/>
      <c r="CL1" s="519"/>
      <c r="CM1" s="519"/>
      <c r="CN1" s="519"/>
      <c r="CO1" s="519"/>
      <c r="CP1" s="519"/>
      <c r="CQ1" s="519"/>
      <c r="CR1" s="519"/>
      <c r="CS1" s="519"/>
      <c r="CT1" s="519"/>
      <c r="CU1" s="519"/>
      <c r="CV1" s="519"/>
      <c r="CW1" s="519"/>
    </row>
    <row r="4" spans="1:101" s="61" customFormat="1" ht="18.75" customHeight="1">
      <c r="A4" s="715" t="s">
        <v>13</v>
      </c>
      <c r="B4" s="715" t="s">
        <v>519</v>
      </c>
      <c r="C4" s="768" t="s">
        <v>486</v>
      </c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769"/>
      <c r="Q4" s="769"/>
      <c r="R4" s="769"/>
      <c r="S4" s="769"/>
      <c r="T4" s="769"/>
      <c r="U4" s="769"/>
      <c r="V4" s="769"/>
      <c r="W4" s="769"/>
      <c r="X4" s="769"/>
      <c r="Y4" s="769"/>
      <c r="Z4" s="769"/>
      <c r="AA4" s="769"/>
      <c r="AB4" s="769"/>
      <c r="AC4" s="769"/>
      <c r="AD4" s="769"/>
      <c r="AE4" s="769"/>
      <c r="AF4" s="769"/>
      <c r="AG4" s="769"/>
      <c r="AH4" s="769"/>
      <c r="AI4" s="769"/>
      <c r="AJ4" s="769"/>
      <c r="AK4" s="769"/>
      <c r="AL4" s="769"/>
      <c r="AM4" s="769"/>
      <c r="AN4" s="769"/>
      <c r="AO4" s="769"/>
      <c r="AP4" s="769"/>
      <c r="AQ4" s="769"/>
      <c r="AR4" s="769"/>
      <c r="AS4" s="769"/>
      <c r="AT4" s="769"/>
      <c r="AU4" s="769"/>
      <c r="AV4" s="769"/>
      <c r="AW4" s="769"/>
      <c r="AX4" s="769"/>
      <c r="AY4" s="769"/>
      <c r="AZ4" s="769"/>
      <c r="BA4" s="769"/>
      <c r="BB4" s="769"/>
      <c r="BC4" s="769"/>
      <c r="BD4" s="769"/>
      <c r="BE4" s="769"/>
      <c r="BF4" s="769"/>
      <c r="BG4" s="769"/>
      <c r="BH4" s="769"/>
      <c r="BI4" s="769"/>
      <c r="BJ4" s="769"/>
      <c r="BK4" s="769"/>
      <c r="BL4" s="769"/>
      <c r="BM4" s="769"/>
      <c r="BN4" s="769"/>
      <c r="BO4" s="769"/>
      <c r="BP4" s="769"/>
      <c r="BQ4" s="769"/>
      <c r="BR4" s="770"/>
      <c r="BT4" s="716" t="s">
        <v>27</v>
      </c>
      <c r="BU4" s="716"/>
      <c r="BV4" s="716"/>
      <c r="BW4" s="716"/>
      <c r="BX4" s="716"/>
      <c r="BY4" s="716"/>
      <c r="BZ4" s="716"/>
      <c r="CA4" s="716"/>
      <c r="CB4" s="568"/>
      <c r="CC4" s="559"/>
      <c r="CD4" s="571"/>
      <c r="CE4" s="520"/>
      <c r="CF4" s="520"/>
      <c r="CG4" s="643"/>
      <c r="CH4" s="643"/>
      <c r="CI4" s="643"/>
      <c r="CJ4" s="643"/>
      <c r="CK4" s="643"/>
      <c r="CL4" s="643"/>
      <c r="CM4" s="643"/>
      <c r="CN4" s="643"/>
      <c r="CO4" s="643"/>
      <c r="CP4" s="643"/>
      <c r="CQ4" s="643"/>
      <c r="CR4" s="643"/>
      <c r="CS4" s="643"/>
      <c r="CT4" s="643"/>
      <c r="CU4" s="643"/>
      <c r="CV4" s="643"/>
      <c r="CW4" s="643"/>
    </row>
    <row r="5" spans="1:101" s="61" customFormat="1" ht="38.25" customHeight="1">
      <c r="A5" s="715"/>
      <c r="B5" s="715"/>
      <c r="C5" s="767" t="s">
        <v>443</v>
      </c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 t="s">
        <v>444</v>
      </c>
      <c r="U5" s="767"/>
      <c r="V5" s="767"/>
      <c r="W5" s="767"/>
      <c r="X5" s="767"/>
      <c r="Y5" s="767"/>
      <c r="Z5" s="767"/>
      <c r="AA5" s="767"/>
      <c r="AB5" s="767"/>
      <c r="AC5" s="767"/>
      <c r="AD5" s="767"/>
      <c r="AE5" s="767"/>
      <c r="AF5" s="767"/>
      <c r="AG5" s="767"/>
      <c r="AH5" s="767"/>
      <c r="AI5" s="767"/>
      <c r="AJ5" s="767"/>
      <c r="AK5" s="767" t="s">
        <v>445</v>
      </c>
      <c r="AL5" s="767"/>
      <c r="AM5" s="767"/>
      <c r="AN5" s="767"/>
      <c r="AO5" s="767"/>
      <c r="AP5" s="767"/>
      <c r="AQ5" s="767"/>
      <c r="AR5" s="767"/>
      <c r="AS5" s="767"/>
      <c r="AT5" s="767"/>
      <c r="AU5" s="767"/>
      <c r="AV5" s="767"/>
      <c r="AW5" s="767"/>
      <c r="AX5" s="767"/>
      <c r="AY5" s="767"/>
      <c r="AZ5" s="767"/>
      <c r="BA5" s="767"/>
      <c r="BB5" s="767" t="s">
        <v>550</v>
      </c>
      <c r="BC5" s="767"/>
      <c r="BD5" s="767"/>
      <c r="BE5" s="767"/>
      <c r="BF5" s="767"/>
      <c r="BG5" s="767"/>
      <c r="BH5" s="767"/>
      <c r="BI5" s="767"/>
      <c r="BJ5" s="767"/>
      <c r="BK5" s="767"/>
      <c r="BL5" s="767"/>
      <c r="BM5" s="767"/>
      <c r="BN5" s="767"/>
      <c r="BO5" s="767"/>
      <c r="BP5" s="767"/>
      <c r="BQ5" s="767"/>
      <c r="BR5" s="767"/>
      <c r="BT5" s="765" t="s">
        <v>496</v>
      </c>
      <c r="BU5" s="765"/>
      <c r="BV5" s="716" t="s">
        <v>505</v>
      </c>
      <c r="BW5" s="716"/>
      <c r="BX5" s="716" t="s">
        <v>504</v>
      </c>
      <c r="BY5" s="716"/>
      <c r="BZ5" s="765" t="s">
        <v>503</v>
      </c>
      <c r="CA5" s="765"/>
      <c r="CB5" s="567" t="s">
        <v>514</v>
      </c>
      <c r="CC5" s="560" t="s">
        <v>509</v>
      </c>
      <c r="CD5" s="560" t="s">
        <v>516</v>
      </c>
      <c r="CE5" s="765" t="s">
        <v>512</v>
      </c>
      <c r="CF5" s="765"/>
      <c r="CG5" s="643"/>
      <c r="CH5" s="643"/>
      <c r="CI5" s="643"/>
      <c r="CJ5" s="643"/>
      <c r="CK5" s="643"/>
      <c r="CL5" s="643"/>
      <c r="CM5" s="643"/>
      <c r="CN5" s="643"/>
      <c r="CO5" s="643"/>
      <c r="CP5" s="643"/>
      <c r="CQ5" s="643"/>
      <c r="CR5" s="643"/>
      <c r="CS5" s="643"/>
      <c r="CT5" s="643"/>
      <c r="CU5" s="643"/>
      <c r="CV5" s="643"/>
      <c r="CW5" s="643"/>
    </row>
    <row r="6" spans="1:101" s="61" customFormat="1" ht="18.75" customHeight="1">
      <c r="A6" s="715"/>
      <c r="B6" s="715"/>
      <c r="C6" s="509" t="s">
        <v>459</v>
      </c>
      <c r="D6" s="509" t="s">
        <v>464</v>
      </c>
      <c r="E6" s="509" t="s">
        <v>465</v>
      </c>
      <c r="F6" s="509" t="s">
        <v>488</v>
      </c>
      <c r="G6" s="509" t="s">
        <v>466</v>
      </c>
      <c r="H6" s="509" t="s">
        <v>467</v>
      </c>
      <c r="I6" s="509" t="s">
        <v>489</v>
      </c>
      <c r="J6" s="509" t="s">
        <v>490</v>
      </c>
      <c r="K6" s="509" t="s">
        <v>468</v>
      </c>
      <c r="L6" s="509" t="s">
        <v>491</v>
      </c>
      <c r="M6" s="509" t="s">
        <v>487</v>
      </c>
      <c r="N6" s="509" t="s">
        <v>492</v>
      </c>
      <c r="O6" s="509" t="s">
        <v>493</v>
      </c>
      <c r="P6" s="508" t="s">
        <v>460</v>
      </c>
      <c r="Q6" s="508" t="s">
        <v>461</v>
      </c>
      <c r="R6" s="510" t="s">
        <v>462</v>
      </c>
      <c r="S6" s="510" t="s">
        <v>463</v>
      </c>
      <c r="T6" s="509" t="s">
        <v>459</v>
      </c>
      <c r="U6" s="509" t="s">
        <v>464</v>
      </c>
      <c r="V6" s="509" t="s">
        <v>465</v>
      </c>
      <c r="W6" s="509" t="s">
        <v>488</v>
      </c>
      <c r="X6" s="509" t="s">
        <v>466</v>
      </c>
      <c r="Y6" s="509" t="s">
        <v>467</v>
      </c>
      <c r="Z6" s="509" t="s">
        <v>489</v>
      </c>
      <c r="AA6" s="509" t="s">
        <v>490</v>
      </c>
      <c r="AB6" s="509" t="s">
        <v>468</v>
      </c>
      <c r="AC6" s="509" t="s">
        <v>491</v>
      </c>
      <c r="AD6" s="509" t="s">
        <v>487</v>
      </c>
      <c r="AE6" s="509" t="s">
        <v>492</v>
      </c>
      <c r="AF6" s="509" t="s">
        <v>493</v>
      </c>
      <c r="AG6" s="508" t="s">
        <v>460</v>
      </c>
      <c r="AH6" s="508" t="s">
        <v>461</v>
      </c>
      <c r="AI6" s="510" t="s">
        <v>462</v>
      </c>
      <c r="AJ6" s="510" t="s">
        <v>463</v>
      </c>
      <c r="AK6" s="509" t="s">
        <v>459</v>
      </c>
      <c r="AL6" s="509" t="s">
        <v>464</v>
      </c>
      <c r="AM6" s="509" t="s">
        <v>465</v>
      </c>
      <c r="AN6" s="509" t="s">
        <v>488</v>
      </c>
      <c r="AO6" s="509" t="s">
        <v>466</v>
      </c>
      <c r="AP6" s="509" t="s">
        <v>467</v>
      </c>
      <c r="AQ6" s="509" t="s">
        <v>489</v>
      </c>
      <c r="AR6" s="509" t="s">
        <v>490</v>
      </c>
      <c r="AS6" s="509" t="s">
        <v>468</v>
      </c>
      <c r="AT6" s="509" t="s">
        <v>491</v>
      </c>
      <c r="AU6" s="509" t="s">
        <v>487</v>
      </c>
      <c r="AV6" s="509" t="s">
        <v>492</v>
      </c>
      <c r="AW6" s="509" t="s">
        <v>493</v>
      </c>
      <c r="AX6" s="508" t="s">
        <v>460</v>
      </c>
      <c r="AY6" s="508" t="s">
        <v>461</v>
      </c>
      <c r="AZ6" s="510" t="s">
        <v>462</v>
      </c>
      <c r="BA6" s="510" t="s">
        <v>463</v>
      </c>
      <c r="BB6" s="509" t="s">
        <v>459</v>
      </c>
      <c r="BC6" s="509" t="s">
        <v>464</v>
      </c>
      <c r="BD6" s="509" t="s">
        <v>465</v>
      </c>
      <c r="BE6" s="509" t="s">
        <v>488</v>
      </c>
      <c r="BF6" s="509" t="s">
        <v>466</v>
      </c>
      <c r="BG6" s="509" t="s">
        <v>467</v>
      </c>
      <c r="BH6" s="509" t="s">
        <v>489</v>
      </c>
      <c r="BI6" s="509" t="s">
        <v>490</v>
      </c>
      <c r="BJ6" s="509" t="s">
        <v>468</v>
      </c>
      <c r="BK6" s="509" t="s">
        <v>491</v>
      </c>
      <c r="BL6" s="509" t="s">
        <v>487</v>
      </c>
      <c r="BM6" s="509" t="s">
        <v>492</v>
      </c>
      <c r="BN6" s="509" t="s">
        <v>493</v>
      </c>
      <c r="BO6" s="508" t="s">
        <v>460</v>
      </c>
      <c r="BP6" s="508" t="s">
        <v>461</v>
      </c>
      <c r="BQ6" s="510" t="s">
        <v>462</v>
      </c>
      <c r="BR6" s="510" t="s">
        <v>463</v>
      </c>
      <c r="BT6" s="570" t="s">
        <v>497</v>
      </c>
      <c r="BU6" s="560" t="s">
        <v>498</v>
      </c>
      <c r="BV6" s="570" t="s">
        <v>499</v>
      </c>
      <c r="BW6" s="560" t="s">
        <v>500</v>
      </c>
      <c r="BX6" s="570" t="s">
        <v>501</v>
      </c>
      <c r="BY6" s="560" t="s">
        <v>502</v>
      </c>
      <c r="BZ6" s="570" t="s">
        <v>506</v>
      </c>
      <c r="CA6" s="560" t="s">
        <v>507</v>
      </c>
      <c r="CB6" s="567" t="s">
        <v>511</v>
      </c>
      <c r="CC6" s="560" t="s">
        <v>510</v>
      </c>
      <c r="CD6" s="560" t="s">
        <v>513</v>
      </c>
      <c r="CE6" s="570" t="s">
        <v>517</v>
      </c>
      <c r="CF6" s="570" t="s">
        <v>515</v>
      </c>
      <c r="CG6" s="643"/>
      <c r="CH6" s="643"/>
      <c r="CI6" s="643"/>
      <c r="CJ6" s="643"/>
      <c r="CK6" s="643"/>
      <c r="CL6" s="643"/>
      <c r="CM6" s="643"/>
      <c r="CN6" s="643"/>
      <c r="CO6" s="643"/>
      <c r="CP6" s="643"/>
      <c r="CQ6" s="643"/>
      <c r="CR6" s="643"/>
      <c r="CS6" s="643"/>
      <c r="CT6" s="643"/>
      <c r="CU6" s="643"/>
      <c r="CV6" s="643"/>
      <c r="CW6" s="643"/>
    </row>
    <row r="7" spans="1:84" ht="12.75">
      <c r="A7" s="138">
        <v>1</v>
      </c>
      <c r="B7" s="138">
        <v>2</v>
      </c>
      <c r="C7" s="771">
        <v>3</v>
      </c>
      <c r="D7" s="771"/>
      <c r="E7" s="771"/>
      <c r="F7" s="771"/>
      <c r="G7" s="771"/>
      <c r="H7" s="771"/>
      <c r="I7" s="771"/>
      <c r="J7" s="771"/>
      <c r="K7" s="771"/>
      <c r="L7" s="771"/>
      <c r="M7" s="771"/>
      <c r="N7" s="771"/>
      <c r="O7" s="771"/>
      <c r="P7" s="771"/>
      <c r="Q7" s="771"/>
      <c r="R7" s="771"/>
      <c r="S7" s="771"/>
      <c r="T7" s="771">
        <v>4</v>
      </c>
      <c r="U7" s="771"/>
      <c r="V7" s="771"/>
      <c r="W7" s="771"/>
      <c r="X7" s="771"/>
      <c r="Y7" s="771"/>
      <c r="Z7" s="771"/>
      <c r="AA7" s="771"/>
      <c r="AB7" s="771"/>
      <c r="AC7" s="771"/>
      <c r="AD7" s="771"/>
      <c r="AE7" s="771"/>
      <c r="AF7" s="771"/>
      <c r="AG7" s="771"/>
      <c r="AH7" s="771"/>
      <c r="AI7" s="771"/>
      <c r="AJ7" s="771"/>
      <c r="AK7" s="771">
        <v>5</v>
      </c>
      <c r="AL7" s="771"/>
      <c r="AM7" s="771"/>
      <c r="AN7" s="771"/>
      <c r="AO7" s="771"/>
      <c r="AP7" s="771"/>
      <c r="AQ7" s="771"/>
      <c r="AR7" s="771"/>
      <c r="AS7" s="771"/>
      <c r="AT7" s="771"/>
      <c r="AU7" s="771"/>
      <c r="AV7" s="771"/>
      <c r="AW7" s="771"/>
      <c r="AX7" s="771"/>
      <c r="AY7" s="771"/>
      <c r="AZ7" s="771"/>
      <c r="BA7" s="771"/>
      <c r="BB7" s="771">
        <v>6</v>
      </c>
      <c r="BC7" s="771"/>
      <c r="BD7" s="771"/>
      <c r="BE7" s="771"/>
      <c r="BF7" s="771"/>
      <c r="BG7" s="771"/>
      <c r="BH7" s="771"/>
      <c r="BI7" s="771"/>
      <c r="BJ7" s="771"/>
      <c r="BK7" s="771"/>
      <c r="BL7" s="771"/>
      <c r="BM7" s="771"/>
      <c r="BN7" s="771"/>
      <c r="BO7" s="771"/>
      <c r="BP7" s="771"/>
      <c r="BQ7" s="771"/>
      <c r="BR7" s="771"/>
      <c r="BS7" s="563"/>
      <c r="BT7" s="562">
        <v>7</v>
      </c>
      <c r="BU7" s="564">
        <v>8</v>
      </c>
      <c r="BV7" s="562">
        <v>9</v>
      </c>
      <c r="BW7" s="564">
        <v>10</v>
      </c>
      <c r="BX7" s="562">
        <v>11</v>
      </c>
      <c r="BY7" s="564">
        <v>12</v>
      </c>
      <c r="BZ7" s="562">
        <v>13</v>
      </c>
      <c r="CA7" s="564">
        <v>14</v>
      </c>
      <c r="CB7" s="562"/>
      <c r="CC7" s="564">
        <v>15</v>
      </c>
      <c r="CD7" s="573">
        <v>16</v>
      </c>
      <c r="CE7" s="562">
        <v>17</v>
      </c>
      <c r="CF7" s="562">
        <v>18</v>
      </c>
    </row>
    <row r="8" spans="1:80" ht="12.75">
      <c r="A8" s="82"/>
      <c r="B8" s="190" t="str">
        <f>1!B10</f>
        <v>Среднего общего образования</v>
      </c>
      <c r="C8" s="505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  <c r="R8" s="506"/>
      <c r="S8" s="506"/>
      <c r="T8" s="506"/>
      <c r="U8" s="506"/>
      <c r="V8" s="506"/>
      <c r="W8" s="506"/>
      <c r="X8" s="506"/>
      <c r="Y8" s="506"/>
      <c r="Z8" s="506"/>
      <c r="AA8" s="506"/>
      <c r="AB8" s="506"/>
      <c r="AC8" s="506"/>
      <c r="AD8" s="506"/>
      <c r="AE8" s="506"/>
      <c r="AF8" s="506"/>
      <c r="AG8" s="506"/>
      <c r="AH8" s="506"/>
      <c r="AI8" s="506"/>
      <c r="AJ8" s="506"/>
      <c r="AK8" s="506"/>
      <c r="AL8" s="506"/>
      <c r="AM8" s="506"/>
      <c r="AN8" s="506"/>
      <c r="AO8" s="506"/>
      <c r="AP8" s="506"/>
      <c r="AQ8" s="506"/>
      <c r="AR8" s="506"/>
      <c r="AS8" s="506"/>
      <c r="AT8" s="506"/>
      <c r="AU8" s="506"/>
      <c r="AV8" s="506"/>
      <c r="AW8" s="506"/>
      <c r="AX8" s="506"/>
      <c r="AY8" s="506"/>
      <c r="AZ8" s="506"/>
      <c r="BA8" s="506"/>
      <c r="BB8" s="506"/>
      <c r="BC8" s="506"/>
      <c r="BD8" s="506"/>
      <c r="BE8" s="506"/>
      <c r="BF8" s="506"/>
      <c r="BG8" s="506"/>
      <c r="BH8" s="506"/>
      <c r="BI8" s="506"/>
      <c r="BJ8" s="506"/>
      <c r="BK8" s="506"/>
      <c r="BL8" s="506"/>
      <c r="BM8" s="506"/>
      <c r="BN8" s="506"/>
      <c r="BO8" s="506"/>
      <c r="BP8" s="506"/>
      <c r="BQ8" s="506"/>
      <c r="BR8" s="507"/>
      <c r="CB8" s="565"/>
    </row>
    <row r="9" spans="1:84" ht="25.5">
      <c r="A9" s="82"/>
      <c r="B9" s="190" t="str">
        <f>1!B11</f>
        <v>Среднего (полного)  общего образования</v>
      </c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  <c r="AJ9" s="414"/>
      <c r="AK9" s="414"/>
      <c r="AL9" s="414"/>
      <c r="AM9" s="414"/>
      <c r="AN9" s="414"/>
      <c r="AO9" s="414"/>
      <c r="AP9" s="414"/>
      <c r="AQ9" s="414"/>
      <c r="AR9" s="414"/>
      <c r="AS9" s="414"/>
      <c r="AT9" s="414"/>
      <c r="AU9" s="414"/>
      <c r="AV9" s="414"/>
      <c r="AW9" s="414"/>
      <c r="AX9" s="414"/>
      <c r="AY9" s="414"/>
      <c r="AZ9" s="414"/>
      <c r="BA9" s="414"/>
      <c r="BB9" s="414"/>
      <c r="BC9" s="414"/>
      <c r="BD9" s="414"/>
      <c r="BE9" s="414"/>
      <c r="BF9" s="414"/>
      <c r="BG9" s="414"/>
      <c r="BH9" s="414"/>
      <c r="BI9" s="414"/>
      <c r="BJ9" s="414"/>
      <c r="BK9" s="414"/>
      <c r="BL9" s="414"/>
      <c r="BM9" s="414"/>
      <c r="BN9" s="414"/>
      <c r="BO9" s="414"/>
      <c r="BP9" s="414"/>
      <c r="BQ9" s="414"/>
      <c r="BR9" s="414"/>
      <c r="BT9" s="520">
        <f>C9+D9+E9+F9+G9+H9+I9+J9+K9+L9+M9+N9+O9+P9+Q9+R9+S9</f>
        <v>0</v>
      </c>
      <c r="BU9" s="561">
        <f>3!S9</f>
        <v>0</v>
      </c>
      <c r="BV9" s="520">
        <f>T9+U9+V9+W9+X9+Y9+Z9+AA9+AB9+AC9+AD9+AE9+AF9+AG9+AH9+AI9+AJ9</f>
        <v>0</v>
      </c>
      <c r="BW9" s="561">
        <f>3!U9</f>
        <v>0</v>
      </c>
      <c r="BX9" s="520">
        <f>AK9+AL9+AM9+AN9+AO9+AP9+AQ9+AR9+AS9+AT9+AU9+AV9+AW9+AX9+AY9+AZ9+BA9</f>
        <v>0</v>
      </c>
      <c r="BY9" s="561">
        <f>3!W9</f>
        <v>0</v>
      </c>
      <c r="BZ9" s="520">
        <f>BB9+BC9+BD9+BE9+BF9+BG9+BH9+BI9+BJ9+BK9+BL9+BM9+BN9+BO9+BP9+BQ9+BR9</f>
        <v>0</v>
      </c>
      <c r="CA9" s="561">
        <f>3!Y9</f>
        <v>0</v>
      </c>
      <c r="CB9" s="566">
        <f>BT9+BV9+BX9+BZ9</f>
        <v>0</v>
      </c>
      <c r="CC9" s="561">
        <f>2!C9</f>
        <v>0</v>
      </c>
      <c r="CD9" s="575">
        <f>2!D9</f>
        <v>0</v>
      </c>
      <c r="CE9" s="520">
        <f>C9+D9+E9+F9+G9+H9+I9+J9+K9+L9+M9+N9+T9+U9+V9+W9+X9+Y9+Z9+AA9+AB9+AC9+AD9+AE9+AF9+AK9+AL9+AM9+AN9+AO9+AP9+AQ9+AR9+AS9+AT9+AU9+AV9+AW9+BB9+BC9+BD9+BE9+BF9+BG9+BH9+BI9+BJ9+BK9+BL9+BM9+BN9</f>
        <v>0</v>
      </c>
      <c r="CF9" s="520">
        <f>P9+Q9+R9+S9+AG9+AH9+AI9+AJ9+AX9+AY9+AZ9+BA9+BO9+BP9+BQ9+BR9</f>
        <v>0</v>
      </c>
    </row>
    <row r="10" spans="1:84" ht="12.75">
      <c r="A10" s="82"/>
      <c r="B10" s="190" t="str">
        <f>1!B12</f>
        <v>МОУ СОШ № 14</v>
      </c>
      <c r="C10" s="414">
        <v>3</v>
      </c>
      <c r="D10" s="414">
        <v>2</v>
      </c>
      <c r="E10" s="414">
        <v>0</v>
      </c>
      <c r="F10" s="414">
        <v>3</v>
      </c>
      <c r="G10" s="414">
        <v>1</v>
      </c>
      <c r="H10" s="414">
        <v>0</v>
      </c>
      <c r="I10" s="414">
        <v>1</v>
      </c>
      <c r="J10" s="414">
        <v>1</v>
      </c>
      <c r="K10" s="414">
        <v>3</v>
      </c>
      <c r="L10" s="414">
        <v>1</v>
      </c>
      <c r="M10" s="414">
        <v>0</v>
      </c>
      <c r="N10" s="414">
        <v>1</v>
      </c>
      <c r="O10" s="414">
        <v>1</v>
      </c>
      <c r="P10" s="414">
        <v>0</v>
      </c>
      <c r="Q10" s="414">
        <v>1</v>
      </c>
      <c r="R10" s="414">
        <v>0</v>
      </c>
      <c r="S10" s="414">
        <v>2</v>
      </c>
      <c r="T10" s="414">
        <v>0</v>
      </c>
      <c r="U10" s="414">
        <v>0</v>
      </c>
      <c r="V10" s="414">
        <v>0</v>
      </c>
      <c r="W10" s="414">
        <v>0</v>
      </c>
      <c r="X10" s="414">
        <v>0</v>
      </c>
      <c r="Y10" s="414">
        <v>0</v>
      </c>
      <c r="Z10" s="414">
        <v>0</v>
      </c>
      <c r="AA10" s="414">
        <v>0</v>
      </c>
      <c r="AB10" s="414">
        <v>0</v>
      </c>
      <c r="AC10" s="414">
        <v>0</v>
      </c>
      <c r="AD10" s="414">
        <v>0</v>
      </c>
      <c r="AE10" s="414">
        <v>0</v>
      </c>
      <c r="AF10" s="414">
        <v>0</v>
      </c>
      <c r="AG10" s="414">
        <v>0</v>
      </c>
      <c r="AH10" s="414">
        <v>0</v>
      </c>
      <c r="AI10" s="414">
        <v>0</v>
      </c>
      <c r="AJ10" s="414">
        <v>0</v>
      </c>
      <c r="AK10" s="414">
        <v>0</v>
      </c>
      <c r="AL10" s="414">
        <v>0</v>
      </c>
      <c r="AM10" s="414">
        <v>0</v>
      </c>
      <c r="AN10" s="414">
        <v>0</v>
      </c>
      <c r="AO10" s="414">
        <v>0</v>
      </c>
      <c r="AP10" s="414">
        <v>0</v>
      </c>
      <c r="AQ10" s="414">
        <v>0</v>
      </c>
      <c r="AR10" s="414">
        <v>0</v>
      </c>
      <c r="AS10" s="414">
        <v>0</v>
      </c>
      <c r="AT10" s="414">
        <v>0</v>
      </c>
      <c r="AU10" s="414">
        <v>0</v>
      </c>
      <c r="AV10" s="414">
        <v>0</v>
      </c>
      <c r="AW10" s="414">
        <v>0</v>
      </c>
      <c r="AX10" s="414">
        <v>0</v>
      </c>
      <c r="AY10" s="414">
        <v>0</v>
      </c>
      <c r="AZ10" s="414">
        <v>0</v>
      </c>
      <c r="BA10" s="414">
        <v>0</v>
      </c>
      <c r="BB10" s="414">
        <v>3</v>
      </c>
      <c r="BC10" s="414">
        <v>1</v>
      </c>
      <c r="BD10" s="414">
        <v>1</v>
      </c>
      <c r="BE10" s="414"/>
      <c r="BF10" s="414">
        <v>1</v>
      </c>
      <c r="BG10" s="414">
        <v>1</v>
      </c>
      <c r="BH10" s="414"/>
      <c r="BI10" s="414"/>
      <c r="BJ10" s="414"/>
      <c r="BK10" s="414"/>
      <c r="BL10" s="414"/>
      <c r="BM10" s="414"/>
      <c r="BN10" s="414"/>
      <c r="BO10" s="414"/>
      <c r="BP10" s="414"/>
      <c r="BQ10" s="414"/>
      <c r="BR10" s="414"/>
      <c r="BT10" s="520">
        <f aca="true" t="shared" si="0" ref="BT10:BT26">C10+D10+E10+F10+G10+H10+I10+J10+K10+L10+M10+N10+O10+P10+Q10+R10+S10</f>
        <v>20</v>
      </c>
      <c r="BU10" s="561">
        <f>3!S10</f>
        <v>20</v>
      </c>
      <c r="BV10" s="520">
        <f aca="true" t="shared" si="1" ref="BV10:BV26">T10+U10+V10+W10+X10+Y10+Z10+AA10+AB10+AC10+AD10+AE10+AF10+AG10+AH10+AI10+AJ10</f>
        <v>0</v>
      </c>
      <c r="BW10" s="561">
        <f>3!U10</f>
        <v>0</v>
      </c>
      <c r="BX10" s="520">
        <f aca="true" t="shared" si="2" ref="BX10:BX26">AK10+AL10+AM10+AN10+AO10+AP10+AQ10+AR10+AS10+AT10+AU10+AV10+AW10+AX10+AY10+AZ10+BA10</f>
        <v>0</v>
      </c>
      <c r="BY10" s="561">
        <f>3!W10</f>
        <v>0</v>
      </c>
      <c r="BZ10" s="520">
        <f aca="true" t="shared" si="3" ref="BZ10:BZ26">BB10+BC10+BD10+BE10+BF10+BG10+BH10+BI10+BJ10+BK10+BL10+BM10+BN10+BO10+BP10+BQ10+BR10</f>
        <v>7</v>
      </c>
      <c r="CA10" s="561">
        <f>3!Y10</f>
        <v>7</v>
      </c>
      <c r="CB10" s="566">
        <f aca="true" t="shared" si="4" ref="CB10:CB26">BT10+BV10+BX10+BZ10</f>
        <v>27</v>
      </c>
      <c r="CC10" s="561">
        <f>2!C10</f>
        <v>27</v>
      </c>
      <c r="CD10" s="575">
        <f>2!D10</f>
        <v>26</v>
      </c>
      <c r="CE10" s="520">
        <f aca="true" t="shared" si="5" ref="CE10:CE26">C10+D10+E10+F10+G10+H10+I10+J10+K10+L10+M10+N10+T10+U10+V10+W10+X10+Y10+Z10+AA10+AB10+AC10+AD10+AE10+AF10+AK10+AL10+AM10+AN10+AO10+AP10+AQ10+AR10+AS10+AT10+AU10+AV10+AW10+BB10+BC10+BD10+BE10+BF10+BG10+BH10+BI10+BJ10+BK10+BL10+BM10+BN10</f>
        <v>23</v>
      </c>
      <c r="CF10" s="520">
        <f aca="true" t="shared" si="6" ref="CF10:CF26">P10+Q10+R10+S10+AG10+AH10+AI10+AJ10+AX10+AY10+AZ10+BA10+BO10+BP10+BQ10+BR10</f>
        <v>3</v>
      </c>
    </row>
    <row r="11" spans="1:84" ht="12.75">
      <c r="A11" s="82"/>
      <c r="B11" s="190">
        <f>1!B13</f>
        <v>0</v>
      </c>
      <c r="C11" s="414"/>
      <c r="D11" s="414"/>
      <c r="E11" s="414"/>
      <c r="F11" s="414"/>
      <c r="G11" s="414"/>
      <c r="H11" s="414"/>
      <c r="I11" s="414"/>
      <c r="J11" s="414"/>
      <c r="K11" s="414"/>
      <c r="L11" s="504"/>
      <c r="M11" s="504"/>
      <c r="N11" s="504"/>
      <c r="O11" s="50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4"/>
      <c r="AG11" s="414"/>
      <c r="AH11" s="414"/>
      <c r="AI11" s="414"/>
      <c r="AJ11" s="414"/>
      <c r="AK11" s="414"/>
      <c r="AL11" s="414"/>
      <c r="AM11" s="414"/>
      <c r="AN11" s="414"/>
      <c r="AO11" s="414"/>
      <c r="AP11" s="414"/>
      <c r="AQ11" s="414"/>
      <c r="AR11" s="414"/>
      <c r="AS11" s="414"/>
      <c r="AT11" s="414"/>
      <c r="AU11" s="414"/>
      <c r="AV11" s="414"/>
      <c r="AW11" s="414"/>
      <c r="AX11" s="414"/>
      <c r="AY11" s="414"/>
      <c r="AZ11" s="414"/>
      <c r="BA11" s="414"/>
      <c r="BB11" s="414"/>
      <c r="BC11" s="414"/>
      <c r="BD11" s="414"/>
      <c r="BE11" s="414"/>
      <c r="BF11" s="414"/>
      <c r="BG11" s="414"/>
      <c r="BH11" s="414"/>
      <c r="BI11" s="414"/>
      <c r="BJ11" s="414"/>
      <c r="BK11" s="414"/>
      <c r="BL11" s="414"/>
      <c r="BM11" s="414"/>
      <c r="BN11" s="414"/>
      <c r="BO11" s="414"/>
      <c r="BP11" s="414"/>
      <c r="BQ11" s="414"/>
      <c r="BR11" s="414"/>
      <c r="BT11" s="520">
        <f t="shared" si="0"/>
        <v>0</v>
      </c>
      <c r="BU11" s="561">
        <f>3!S11</f>
        <v>0</v>
      </c>
      <c r="BV11" s="520">
        <f t="shared" si="1"/>
        <v>0</v>
      </c>
      <c r="BW11" s="561">
        <f>3!U11</f>
        <v>0</v>
      </c>
      <c r="BX11" s="520">
        <f t="shared" si="2"/>
        <v>0</v>
      </c>
      <c r="BY11" s="561">
        <f>3!W11</f>
        <v>0</v>
      </c>
      <c r="BZ11" s="520">
        <f t="shared" si="3"/>
        <v>0</v>
      </c>
      <c r="CA11" s="561">
        <f>3!Y11</f>
        <v>0</v>
      </c>
      <c r="CB11" s="566">
        <f t="shared" si="4"/>
        <v>0</v>
      </c>
      <c r="CC11" s="561">
        <f>2!C11</f>
        <v>0</v>
      </c>
      <c r="CD11" s="575">
        <f>2!D11</f>
        <v>0</v>
      </c>
      <c r="CE11" s="520">
        <f t="shared" si="5"/>
        <v>0</v>
      </c>
      <c r="CF11" s="520">
        <f t="shared" si="6"/>
        <v>0</v>
      </c>
    </row>
    <row r="12" spans="1:82" ht="12.75">
      <c r="A12" s="49"/>
      <c r="B12" s="190" t="str">
        <f>1!B14</f>
        <v>Основного общего образования</v>
      </c>
      <c r="C12" s="505"/>
      <c r="D12" s="506"/>
      <c r="E12" s="506"/>
      <c r="F12" s="506"/>
      <c r="G12" s="506"/>
      <c r="H12" s="506"/>
      <c r="I12" s="506"/>
      <c r="J12" s="506"/>
      <c r="K12" s="506"/>
      <c r="L12" s="506"/>
      <c r="M12" s="506"/>
      <c r="N12" s="506"/>
      <c r="O12" s="506"/>
      <c r="P12" s="506"/>
      <c r="Q12" s="506"/>
      <c r="R12" s="506"/>
      <c r="S12" s="506"/>
      <c r="T12" s="506"/>
      <c r="U12" s="506"/>
      <c r="V12" s="506"/>
      <c r="W12" s="506"/>
      <c r="X12" s="506"/>
      <c r="Y12" s="506"/>
      <c r="Z12" s="506"/>
      <c r="AA12" s="506"/>
      <c r="AB12" s="506"/>
      <c r="AC12" s="506"/>
      <c r="AD12" s="506"/>
      <c r="AE12" s="506"/>
      <c r="AF12" s="506"/>
      <c r="AG12" s="506"/>
      <c r="AH12" s="506"/>
      <c r="AI12" s="506"/>
      <c r="AJ12" s="506"/>
      <c r="AK12" s="506"/>
      <c r="AL12" s="506"/>
      <c r="AM12" s="506"/>
      <c r="AN12" s="506"/>
      <c r="AO12" s="506"/>
      <c r="AP12" s="506"/>
      <c r="AQ12" s="506"/>
      <c r="AR12" s="506"/>
      <c r="AS12" s="506"/>
      <c r="AT12" s="506"/>
      <c r="AU12" s="506"/>
      <c r="AV12" s="506"/>
      <c r="AW12" s="506"/>
      <c r="AX12" s="506"/>
      <c r="AY12" s="506"/>
      <c r="AZ12" s="506"/>
      <c r="BA12" s="506"/>
      <c r="BB12" s="506"/>
      <c r="BC12" s="506"/>
      <c r="BD12" s="506"/>
      <c r="BE12" s="506"/>
      <c r="BF12" s="506"/>
      <c r="BG12" s="506"/>
      <c r="BH12" s="506"/>
      <c r="BI12" s="506"/>
      <c r="BJ12" s="506"/>
      <c r="BK12" s="506"/>
      <c r="BL12" s="506"/>
      <c r="BM12" s="506"/>
      <c r="BN12" s="506"/>
      <c r="BO12" s="506"/>
      <c r="BP12" s="506"/>
      <c r="BQ12" s="506"/>
      <c r="BR12" s="507"/>
      <c r="BU12" s="561"/>
      <c r="BW12" s="561"/>
      <c r="BY12" s="561"/>
      <c r="CA12" s="561"/>
      <c r="CB12" s="566"/>
      <c r="CC12" s="561"/>
      <c r="CD12" s="575"/>
    </row>
    <row r="13" spans="1:84" ht="12.75">
      <c r="A13" s="49"/>
      <c r="B13" s="190">
        <f>1!B15</f>
        <v>0</v>
      </c>
      <c r="C13" s="414"/>
      <c r="D13" s="414"/>
      <c r="E13" s="414"/>
      <c r="F13" s="414"/>
      <c r="G13" s="414"/>
      <c r="H13" s="414"/>
      <c r="I13" s="414"/>
      <c r="J13" s="414"/>
      <c r="K13" s="414"/>
      <c r="L13" s="460"/>
      <c r="M13" s="414"/>
      <c r="N13" s="460"/>
      <c r="O13" s="460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4"/>
      <c r="AI13" s="414"/>
      <c r="AJ13" s="414"/>
      <c r="AK13" s="414"/>
      <c r="AL13" s="414"/>
      <c r="AM13" s="414"/>
      <c r="AN13" s="414"/>
      <c r="AO13" s="414"/>
      <c r="AP13" s="414"/>
      <c r="AQ13" s="414"/>
      <c r="AR13" s="414"/>
      <c r="AS13" s="414"/>
      <c r="AT13" s="414"/>
      <c r="AU13" s="414"/>
      <c r="AV13" s="414"/>
      <c r="AW13" s="414"/>
      <c r="AX13" s="414"/>
      <c r="AY13" s="414"/>
      <c r="AZ13" s="414"/>
      <c r="BA13" s="414"/>
      <c r="BB13" s="414"/>
      <c r="BC13" s="414"/>
      <c r="BD13" s="414"/>
      <c r="BE13" s="414"/>
      <c r="BF13" s="414"/>
      <c r="BG13" s="414"/>
      <c r="BH13" s="414"/>
      <c r="BI13" s="414"/>
      <c r="BJ13" s="414"/>
      <c r="BK13" s="414"/>
      <c r="BL13" s="414"/>
      <c r="BM13" s="414"/>
      <c r="BN13" s="414"/>
      <c r="BO13" s="414"/>
      <c r="BP13" s="414"/>
      <c r="BQ13" s="414"/>
      <c r="BR13" s="414"/>
      <c r="BT13" s="520">
        <f t="shared" si="0"/>
        <v>0</v>
      </c>
      <c r="BU13" s="561">
        <f>3!S13</f>
        <v>0</v>
      </c>
      <c r="BV13" s="520">
        <f t="shared" si="1"/>
        <v>0</v>
      </c>
      <c r="BW13" s="561">
        <f>3!U13</f>
        <v>0</v>
      </c>
      <c r="BX13" s="520">
        <f t="shared" si="2"/>
        <v>0</v>
      </c>
      <c r="BY13" s="561">
        <f>3!W13</f>
        <v>0</v>
      </c>
      <c r="BZ13" s="520">
        <f t="shared" si="3"/>
        <v>0</v>
      </c>
      <c r="CA13" s="561">
        <f>3!Y13</f>
        <v>0</v>
      </c>
      <c r="CB13" s="566">
        <f t="shared" si="4"/>
        <v>0</v>
      </c>
      <c r="CC13" s="561">
        <f>2!C13</f>
        <v>0</v>
      </c>
      <c r="CD13" s="575">
        <f>2!D13</f>
        <v>0</v>
      </c>
      <c r="CE13" s="520">
        <f t="shared" si="5"/>
        <v>0</v>
      </c>
      <c r="CF13" s="520">
        <f t="shared" si="6"/>
        <v>0</v>
      </c>
    </row>
    <row r="14" spans="1:84" ht="12.75">
      <c r="A14" s="49"/>
      <c r="B14" s="190">
        <f>1!B16</f>
        <v>0</v>
      </c>
      <c r="C14" s="414"/>
      <c r="D14" s="414"/>
      <c r="E14" s="414"/>
      <c r="F14" s="414"/>
      <c r="G14" s="414"/>
      <c r="H14" s="414"/>
      <c r="I14" s="414" t="s">
        <v>561</v>
      </c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  <c r="AH14" s="414"/>
      <c r="AI14" s="414"/>
      <c r="AJ14" s="414"/>
      <c r="AK14" s="414"/>
      <c r="AL14" s="414"/>
      <c r="AM14" s="414"/>
      <c r="AN14" s="414"/>
      <c r="AO14" s="414"/>
      <c r="AP14" s="414"/>
      <c r="AQ14" s="414"/>
      <c r="AR14" s="414"/>
      <c r="AS14" s="414"/>
      <c r="AT14" s="414"/>
      <c r="AU14" s="414"/>
      <c r="AV14" s="414"/>
      <c r="AW14" s="414"/>
      <c r="AX14" s="414"/>
      <c r="AY14" s="414"/>
      <c r="AZ14" s="414"/>
      <c r="BA14" s="414"/>
      <c r="BB14" s="414"/>
      <c r="BC14" s="414"/>
      <c r="BD14" s="414"/>
      <c r="BE14" s="414"/>
      <c r="BF14" s="414"/>
      <c r="BG14" s="414"/>
      <c r="BH14" s="414"/>
      <c r="BI14" s="414"/>
      <c r="BJ14" s="414"/>
      <c r="BK14" s="414"/>
      <c r="BL14" s="414"/>
      <c r="BM14" s="414"/>
      <c r="BN14" s="414"/>
      <c r="BO14" s="414"/>
      <c r="BP14" s="414"/>
      <c r="BQ14" s="414"/>
      <c r="BR14" s="414"/>
      <c r="BT14" s="520" t="e">
        <f t="shared" si="0"/>
        <v>#VALUE!</v>
      </c>
      <c r="BU14" s="561">
        <f>3!S14</f>
        <v>0</v>
      </c>
      <c r="BV14" s="520">
        <f t="shared" si="1"/>
        <v>0</v>
      </c>
      <c r="BW14" s="561">
        <f>3!U14</f>
        <v>0</v>
      </c>
      <c r="BX14" s="520">
        <f t="shared" si="2"/>
        <v>0</v>
      </c>
      <c r="BY14" s="561">
        <f>3!W14</f>
        <v>0</v>
      </c>
      <c r="BZ14" s="520">
        <f t="shared" si="3"/>
        <v>0</v>
      </c>
      <c r="CA14" s="561">
        <f>3!Y14</f>
        <v>0</v>
      </c>
      <c r="CB14" s="566" t="e">
        <f t="shared" si="4"/>
        <v>#VALUE!</v>
      </c>
      <c r="CC14" s="561">
        <f>2!C14</f>
        <v>0</v>
      </c>
      <c r="CD14" s="575">
        <f>2!D14</f>
        <v>0</v>
      </c>
      <c r="CE14" s="520" t="e">
        <f t="shared" si="5"/>
        <v>#VALUE!</v>
      </c>
      <c r="CF14" s="520">
        <f t="shared" si="6"/>
        <v>0</v>
      </c>
    </row>
    <row r="15" spans="1:84" ht="12.75">
      <c r="A15" s="49"/>
      <c r="B15" s="190">
        <f>1!B17</f>
        <v>0</v>
      </c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4"/>
      <c r="AG15" s="414"/>
      <c r="AH15" s="414"/>
      <c r="AI15" s="414"/>
      <c r="AJ15" s="414"/>
      <c r="AK15" s="414"/>
      <c r="AL15" s="414"/>
      <c r="AM15" s="414"/>
      <c r="AN15" s="414"/>
      <c r="AO15" s="414"/>
      <c r="AP15" s="414"/>
      <c r="AQ15" s="414"/>
      <c r="AR15" s="414"/>
      <c r="AS15" s="414"/>
      <c r="AT15" s="414"/>
      <c r="AU15" s="414"/>
      <c r="AV15" s="414"/>
      <c r="AW15" s="414"/>
      <c r="AX15" s="414"/>
      <c r="AY15" s="414"/>
      <c r="AZ15" s="414"/>
      <c r="BA15" s="414"/>
      <c r="BB15" s="414"/>
      <c r="BC15" s="414"/>
      <c r="BD15" s="414"/>
      <c r="BE15" s="414"/>
      <c r="BF15" s="414"/>
      <c r="BG15" s="414"/>
      <c r="BH15" s="414"/>
      <c r="BI15" s="414"/>
      <c r="BJ15" s="414"/>
      <c r="BK15" s="414"/>
      <c r="BL15" s="414"/>
      <c r="BM15" s="414"/>
      <c r="BN15" s="414"/>
      <c r="BO15" s="414"/>
      <c r="BP15" s="414"/>
      <c r="BQ15" s="414"/>
      <c r="BR15" s="414"/>
      <c r="BT15" s="520">
        <f t="shared" si="0"/>
        <v>0</v>
      </c>
      <c r="BU15" s="561">
        <f>3!S15</f>
        <v>0</v>
      </c>
      <c r="BV15" s="520">
        <f t="shared" si="1"/>
        <v>0</v>
      </c>
      <c r="BW15" s="561">
        <f>3!U15</f>
        <v>0</v>
      </c>
      <c r="BX15" s="520">
        <f t="shared" si="2"/>
        <v>0</v>
      </c>
      <c r="BY15" s="561">
        <f>3!W15</f>
        <v>0</v>
      </c>
      <c r="BZ15" s="520">
        <f t="shared" si="3"/>
        <v>0</v>
      </c>
      <c r="CA15" s="561">
        <f>3!Y15</f>
        <v>0</v>
      </c>
      <c r="CB15" s="566">
        <f t="shared" si="4"/>
        <v>0</v>
      </c>
      <c r="CC15" s="561">
        <f>2!C15</f>
        <v>0</v>
      </c>
      <c r="CD15" s="575">
        <f>2!D15</f>
        <v>0</v>
      </c>
      <c r="CE15" s="520">
        <f t="shared" si="5"/>
        <v>0</v>
      </c>
      <c r="CF15" s="520">
        <f t="shared" si="6"/>
        <v>0</v>
      </c>
    </row>
    <row r="16" spans="1:84" ht="12.75">
      <c r="A16" s="49"/>
      <c r="B16" s="190" t="str">
        <f>1!B18</f>
        <v>Начального общего образования</v>
      </c>
      <c r="C16" s="505"/>
      <c r="D16" s="506"/>
      <c r="E16" s="506"/>
      <c r="F16" s="506"/>
      <c r="G16" s="506"/>
      <c r="H16" s="506"/>
      <c r="I16" s="506"/>
      <c r="J16" s="506"/>
      <c r="K16" s="506"/>
      <c r="L16" s="506"/>
      <c r="M16" s="506"/>
      <c r="N16" s="506"/>
      <c r="O16" s="506"/>
      <c r="P16" s="506"/>
      <c r="Q16" s="506"/>
      <c r="R16" s="506"/>
      <c r="S16" s="506"/>
      <c r="T16" s="506"/>
      <c r="U16" s="506"/>
      <c r="V16" s="506"/>
      <c r="W16" s="506"/>
      <c r="X16" s="506"/>
      <c r="Y16" s="506"/>
      <c r="Z16" s="506"/>
      <c r="AA16" s="506"/>
      <c r="AB16" s="506"/>
      <c r="AC16" s="506"/>
      <c r="AD16" s="506"/>
      <c r="AE16" s="506"/>
      <c r="AF16" s="506"/>
      <c r="AG16" s="506"/>
      <c r="AH16" s="506"/>
      <c r="AI16" s="506"/>
      <c r="AJ16" s="506"/>
      <c r="AK16" s="506"/>
      <c r="AL16" s="506"/>
      <c r="AM16" s="506"/>
      <c r="AN16" s="506"/>
      <c r="AO16" s="506"/>
      <c r="AP16" s="506"/>
      <c r="AQ16" s="506"/>
      <c r="AR16" s="506"/>
      <c r="AS16" s="506"/>
      <c r="AT16" s="506"/>
      <c r="AU16" s="506"/>
      <c r="AV16" s="506"/>
      <c r="AW16" s="506"/>
      <c r="AX16" s="506"/>
      <c r="AY16" s="506"/>
      <c r="AZ16" s="506"/>
      <c r="BA16" s="506"/>
      <c r="BB16" s="506"/>
      <c r="BC16" s="506"/>
      <c r="BD16" s="506"/>
      <c r="BE16" s="506"/>
      <c r="BF16" s="506"/>
      <c r="BG16" s="506"/>
      <c r="BH16" s="506"/>
      <c r="BI16" s="506"/>
      <c r="BJ16" s="506"/>
      <c r="BK16" s="506"/>
      <c r="BL16" s="506"/>
      <c r="BM16" s="506"/>
      <c r="BN16" s="506"/>
      <c r="BO16" s="506"/>
      <c r="BP16" s="506"/>
      <c r="BQ16" s="506"/>
      <c r="BR16" s="507"/>
      <c r="BU16" s="561">
        <f>3!S16</f>
        <v>0</v>
      </c>
      <c r="BV16" s="520">
        <f t="shared" si="1"/>
        <v>0</v>
      </c>
      <c r="BW16" s="561">
        <f>3!U16</f>
        <v>0</v>
      </c>
      <c r="BX16" s="520">
        <f t="shared" si="2"/>
        <v>0</v>
      </c>
      <c r="BY16" s="561">
        <f>3!W16</f>
        <v>0</v>
      </c>
      <c r="BZ16" s="520">
        <f t="shared" si="3"/>
        <v>0</v>
      </c>
      <c r="CA16" s="561">
        <f>3!Y16</f>
        <v>0</v>
      </c>
      <c r="CB16" s="566">
        <f t="shared" si="4"/>
        <v>0</v>
      </c>
      <c r="CC16" s="561">
        <f>2!C16</f>
        <v>0</v>
      </c>
      <c r="CD16" s="575">
        <f>2!D16</f>
        <v>0</v>
      </c>
      <c r="CE16" s="520">
        <f t="shared" si="5"/>
        <v>0</v>
      </c>
      <c r="CF16" s="520">
        <f t="shared" si="6"/>
        <v>0</v>
      </c>
    </row>
    <row r="17" spans="1:84" ht="12.75">
      <c r="A17" s="49"/>
      <c r="B17" s="190">
        <f>1!B19</f>
        <v>0</v>
      </c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4"/>
      <c r="AI17" s="414"/>
      <c r="AJ17" s="414"/>
      <c r="AK17" s="414"/>
      <c r="AL17" s="414"/>
      <c r="AM17" s="414"/>
      <c r="AN17" s="414"/>
      <c r="AO17" s="414"/>
      <c r="AP17" s="414"/>
      <c r="AQ17" s="414"/>
      <c r="AR17" s="414"/>
      <c r="AS17" s="414"/>
      <c r="AT17" s="414"/>
      <c r="AU17" s="414"/>
      <c r="AV17" s="414"/>
      <c r="AW17" s="414"/>
      <c r="AX17" s="414"/>
      <c r="AY17" s="414"/>
      <c r="AZ17" s="414"/>
      <c r="BA17" s="414"/>
      <c r="BB17" s="414"/>
      <c r="BC17" s="414"/>
      <c r="BD17" s="414"/>
      <c r="BE17" s="414"/>
      <c r="BF17" s="414"/>
      <c r="BG17" s="414"/>
      <c r="BH17" s="414"/>
      <c r="BI17" s="414"/>
      <c r="BJ17" s="414"/>
      <c r="BK17" s="414"/>
      <c r="BL17" s="414"/>
      <c r="BM17" s="414"/>
      <c r="BN17" s="414"/>
      <c r="BO17" s="414"/>
      <c r="BP17" s="414"/>
      <c r="BQ17" s="414"/>
      <c r="BR17" s="414"/>
      <c r="BT17" s="520">
        <f t="shared" si="0"/>
        <v>0</v>
      </c>
      <c r="BU17" s="561">
        <f>3!S17</f>
        <v>0</v>
      </c>
      <c r="BV17" s="520">
        <f t="shared" si="1"/>
        <v>0</v>
      </c>
      <c r="BW17" s="561">
        <f>3!U17</f>
        <v>0</v>
      </c>
      <c r="BX17" s="520">
        <f t="shared" si="2"/>
        <v>0</v>
      </c>
      <c r="BY17" s="561">
        <f>3!W17</f>
        <v>0</v>
      </c>
      <c r="BZ17" s="520">
        <f t="shared" si="3"/>
        <v>0</v>
      </c>
      <c r="CA17" s="561">
        <f>3!Y17</f>
        <v>0</v>
      </c>
      <c r="CB17" s="566">
        <f t="shared" si="4"/>
        <v>0</v>
      </c>
      <c r="CC17" s="561">
        <f>2!C17</f>
        <v>0</v>
      </c>
      <c r="CD17" s="575">
        <f>2!D17</f>
        <v>0</v>
      </c>
      <c r="CE17" s="520">
        <f t="shared" si="5"/>
        <v>0</v>
      </c>
      <c r="CF17" s="520">
        <f t="shared" si="6"/>
        <v>0</v>
      </c>
    </row>
    <row r="18" spans="1:84" ht="12.75">
      <c r="A18" s="49"/>
      <c r="B18" s="190">
        <f>1!B20</f>
        <v>0</v>
      </c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4"/>
      <c r="AG18" s="414"/>
      <c r="AH18" s="414"/>
      <c r="AI18" s="414"/>
      <c r="AJ18" s="414"/>
      <c r="AK18" s="414"/>
      <c r="AL18" s="414"/>
      <c r="AM18" s="414"/>
      <c r="AN18" s="414"/>
      <c r="AO18" s="414"/>
      <c r="AP18" s="414"/>
      <c r="AQ18" s="414"/>
      <c r="AR18" s="414"/>
      <c r="AS18" s="414"/>
      <c r="AT18" s="414"/>
      <c r="AU18" s="414"/>
      <c r="AV18" s="414"/>
      <c r="AW18" s="414"/>
      <c r="AX18" s="414"/>
      <c r="AY18" s="414"/>
      <c r="AZ18" s="414"/>
      <c r="BA18" s="414"/>
      <c r="BB18" s="414"/>
      <c r="BC18" s="414"/>
      <c r="BD18" s="414"/>
      <c r="BE18" s="414"/>
      <c r="BF18" s="414"/>
      <c r="BG18" s="414"/>
      <c r="BH18" s="414"/>
      <c r="BI18" s="414"/>
      <c r="BJ18" s="414"/>
      <c r="BK18" s="414"/>
      <c r="BL18" s="414"/>
      <c r="BM18" s="414"/>
      <c r="BN18" s="414"/>
      <c r="BO18" s="414"/>
      <c r="BP18" s="414"/>
      <c r="BQ18" s="414"/>
      <c r="BR18" s="414"/>
      <c r="BT18" s="520">
        <f t="shared" si="0"/>
        <v>0</v>
      </c>
      <c r="BU18" s="561">
        <f>3!S18</f>
        <v>0</v>
      </c>
      <c r="BV18" s="520">
        <f t="shared" si="1"/>
        <v>0</v>
      </c>
      <c r="BW18" s="561">
        <f>3!U18</f>
        <v>0</v>
      </c>
      <c r="BX18" s="520">
        <f t="shared" si="2"/>
        <v>0</v>
      </c>
      <c r="BY18" s="561">
        <f>3!W18</f>
        <v>0</v>
      </c>
      <c r="BZ18" s="520">
        <f t="shared" si="3"/>
        <v>0</v>
      </c>
      <c r="CA18" s="561">
        <f>3!Y18</f>
        <v>0</v>
      </c>
      <c r="CB18" s="566">
        <f t="shared" si="4"/>
        <v>0</v>
      </c>
      <c r="CC18" s="561">
        <f>2!C18</f>
        <v>0</v>
      </c>
      <c r="CD18" s="575">
        <f>2!D18</f>
        <v>0</v>
      </c>
      <c r="CE18" s="520">
        <f t="shared" si="5"/>
        <v>0</v>
      </c>
      <c r="CF18" s="520">
        <f t="shared" si="6"/>
        <v>0</v>
      </c>
    </row>
    <row r="19" spans="1:84" ht="12.75">
      <c r="A19" s="49"/>
      <c r="B19" s="190">
        <f>1!B21</f>
        <v>0</v>
      </c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  <c r="AG19" s="414"/>
      <c r="AH19" s="414"/>
      <c r="AI19" s="414"/>
      <c r="AJ19" s="414"/>
      <c r="AK19" s="414"/>
      <c r="AL19" s="414"/>
      <c r="AM19" s="414"/>
      <c r="AN19" s="414"/>
      <c r="AO19" s="414"/>
      <c r="AP19" s="414"/>
      <c r="AQ19" s="414"/>
      <c r="AR19" s="414"/>
      <c r="AS19" s="414"/>
      <c r="AT19" s="414"/>
      <c r="AU19" s="414"/>
      <c r="AV19" s="414"/>
      <c r="AW19" s="414"/>
      <c r="AX19" s="414"/>
      <c r="AY19" s="414"/>
      <c r="AZ19" s="414"/>
      <c r="BA19" s="414"/>
      <c r="BB19" s="414"/>
      <c r="BC19" s="414"/>
      <c r="BD19" s="414"/>
      <c r="BE19" s="414"/>
      <c r="BF19" s="414"/>
      <c r="BG19" s="414"/>
      <c r="BH19" s="414"/>
      <c r="BI19" s="414"/>
      <c r="BJ19" s="414"/>
      <c r="BK19" s="414"/>
      <c r="BL19" s="414"/>
      <c r="BM19" s="414"/>
      <c r="BN19" s="414"/>
      <c r="BO19" s="414"/>
      <c r="BP19" s="414"/>
      <c r="BQ19" s="414"/>
      <c r="BR19" s="414"/>
      <c r="BT19" s="520">
        <f t="shared" si="0"/>
        <v>0</v>
      </c>
      <c r="BU19" s="561">
        <f>3!S19</f>
        <v>0</v>
      </c>
      <c r="BV19" s="520">
        <f t="shared" si="1"/>
        <v>0</v>
      </c>
      <c r="BW19" s="561">
        <f>3!U19</f>
        <v>0</v>
      </c>
      <c r="BX19" s="520">
        <f t="shared" si="2"/>
        <v>0</v>
      </c>
      <c r="BY19" s="561">
        <f>3!W19</f>
        <v>0</v>
      </c>
      <c r="BZ19" s="520">
        <f t="shared" si="3"/>
        <v>0</v>
      </c>
      <c r="CA19" s="561">
        <f>3!Y19</f>
        <v>0</v>
      </c>
      <c r="CB19" s="566">
        <f t="shared" si="4"/>
        <v>0</v>
      </c>
      <c r="CC19" s="561">
        <f>2!C19</f>
        <v>0</v>
      </c>
      <c r="CD19" s="575">
        <f>2!D19</f>
        <v>0</v>
      </c>
      <c r="CE19" s="520">
        <f t="shared" si="5"/>
        <v>0</v>
      </c>
      <c r="CF19" s="520">
        <f t="shared" si="6"/>
        <v>0</v>
      </c>
    </row>
    <row r="20" spans="1:84" ht="38.25">
      <c r="A20" s="78"/>
      <c r="B20" s="334" t="str">
        <f>1!B22</f>
        <v>ИТОГО в общеобразовательных  учреждениях:</v>
      </c>
      <c r="C20" s="319">
        <f>SUM(C8:C19)</f>
        <v>3</v>
      </c>
      <c r="D20" s="319">
        <f>SUM(D8:D19)</f>
        <v>2</v>
      </c>
      <c r="E20" s="319">
        <f aca="true" t="shared" si="7" ref="E20:BO20">SUM(E8:E19)</f>
        <v>0</v>
      </c>
      <c r="F20" s="319">
        <f t="shared" si="7"/>
        <v>3</v>
      </c>
      <c r="G20" s="319">
        <f t="shared" si="7"/>
        <v>1</v>
      </c>
      <c r="H20" s="319">
        <f t="shared" si="7"/>
        <v>0</v>
      </c>
      <c r="I20" s="319">
        <f t="shared" si="7"/>
        <v>1</v>
      </c>
      <c r="J20" s="319">
        <f t="shared" si="7"/>
        <v>1</v>
      </c>
      <c r="K20" s="319">
        <f t="shared" si="7"/>
        <v>3</v>
      </c>
      <c r="L20" s="319">
        <f t="shared" si="7"/>
        <v>1</v>
      </c>
      <c r="M20" s="319">
        <f t="shared" si="7"/>
        <v>0</v>
      </c>
      <c r="N20" s="319">
        <f t="shared" si="7"/>
        <v>1</v>
      </c>
      <c r="O20" s="319">
        <f t="shared" si="7"/>
        <v>1</v>
      </c>
      <c r="P20" s="319">
        <f t="shared" si="7"/>
        <v>0</v>
      </c>
      <c r="Q20" s="319">
        <f t="shared" si="7"/>
        <v>1</v>
      </c>
      <c r="R20" s="319">
        <f t="shared" si="7"/>
        <v>0</v>
      </c>
      <c r="S20" s="319">
        <f t="shared" si="7"/>
        <v>2</v>
      </c>
      <c r="T20" s="319">
        <f t="shared" si="7"/>
        <v>0</v>
      </c>
      <c r="U20" s="319">
        <f t="shared" si="7"/>
        <v>0</v>
      </c>
      <c r="V20" s="319">
        <f t="shared" si="7"/>
        <v>0</v>
      </c>
      <c r="W20" s="319">
        <f t="shared" si="7"/>
        <v>0</v>
      </c>
      <c r="X20" s="319">
        <f t="shared" si="7"/>
        <v>0</v>
      </c>
      <c r="Y20" s="319">
        <f t="shared" si="7"/>
        <v>0</v>
      </c>
      <c r="Z20" s="319">
        <f t="shared" si="7"/>
        <v>0</v>
      </c>
      <c r="AA20" s="319">
        <f t="shared" si="7"/>
        <v>0</v>
      </c>
      <c r="AB20" s="319">
        <f t="shared" si="7"/>
        <v>0</v>
      </c>
      <c r="AC20" s="319">
        <f t="shared" si="7"/>
        <v>0</v>
      </c>
      <c r="AD20" s="319">
        <f t="shared" si="7"/>
        <v>0</v>
      </c>
      <c r="AE20" s="319">
        <f t="shared" si="7"/>
        <v>0</v>
      </c>
      <c r="AF20" s="319">
        <f t="shared" si="7"/>
        <v>0</v>
      </c>
      <c r="AG20" s="319">
        <f t="shared" si="7"/>
        <v>0</v>
      </c>
      <c r="AH20" s="319">
        <f t="shared" si="7"/>
        <v>0</v>
      </c>
      <c r="AI20" s="319">
        <f t="shared" si="7"/>
        <v>0</v>
      </c>
      <c r="AJ20" s="319">
        <f t="shared" si="7"/>
        <v>0</v>
      </c>
      <c r="AK20" s="319">
        <f t="shared" si="7"/>
        <v>0</v>
      </c>
      <c r="AL20" s="319">
        <f t="shared" si="7"/>
        <v>0</v>
      </c>
      <c r="AM20" s="319">
        <f t="shared" si="7"/>
        <v>0</v>
      </c>
      <c r="AN20" s="319">
        <f t="shared" si="7"/>
        <v>0</v>
      </c>
      <c r="AO20" s="319">
        <f t="shared" si="7"/>
        <v>0</v>
      </c>
      <c r="AP20" s="319">
        <f t="shared" si="7"/>
        <v>0</v>
      </c>
      <c r="AQ20" s="319">
        <f t="shared" si="7"/>
        <v>0</v>
      </c>
      <c r="AR20" s="319">
        <f t="shared" si="7"/>
        <v>0</v>
      </c>
      <c r="AS20" s="319">
        <f t="shared" si="7"/>
        <v>0</v>
      </c>
      <c r="AT20" s="319">
        <f t="shared" si="7"/>
        <v>0</v>
      </c>
      <c r="AU20" s="319">
        <f t="shared" si="7"/>
        <v>0</v>
      </c>
      <c r="AV20" s="319">
        <f t="shared" si="7"/>
        <v>0</v>
      </c>
      <c r="AW20" s="319">
        <f t="shared" si="7"/>
        <v>0</v>
      </c>
      <c r="AX20" s="319">
        <f t="shared" si="7"/>
        <v>0</v>
      </c>
      <c r="AY20" s="319">
        <f t="shared" si="7"/>
        <v>0</v>
      </c>
      <c r="AZ20" s="319">
        <f t="shared" si="7"/>
        <v>0</v>
      </c>
      <c r="BA20" s="319">
        <f t="shared" si="7"/>
        <v>0</v>
      </c>
      <c r="BB20" s="319">
        <f t="shared" si="7"/>
        <v>3</v>
      </c>
      <c r="BC20" s="319">
        <f t="shared" si="7"/>
        <v>1</v>
      </c>
      <c r="BD20" s="319">
        <f t="shared" si="7"/>
        <v>1</v>
      </c>
      <c r="BE20" s="319">
        <f t="shared" si="7"/>
        <v>0</v>
      </c>
      <c r="BF20" s="319">
        <f t="shared" si="7"/>
        <v>1</v>
      </c>
      <c r="BG20" s="319">
        <f t="shared" si="7"/>
        <v>1</v>
      </c>
      <c r="BH20" s="319">
        <f t="shared" si="7"/>
        <v>0</v>
      </c>
      <c r="BI20" s="319">
        <f t="shared" si="7"/>
        <v>0</v>
      </c>
      <c r="BJ20" s="319">
        <f t="shared" si="7"/>
        <v>0</v>
      </c>
      <c r="BK20" s="319">
        <f t="shared" si="7"/>
        <v>0</v>
      </c>
      <c r="BL20" s="319">
        <f t="shared" si="7"/>
        <v>0</v>
      </c>
      <c r="BM20" s="319">
        <f t="shared" si="7"/>
        <v>0</v>
      </c>
      <c r="BN20" s="319">
        <f t="shared" si="7"/>
        <v>0</v>
      </c>
      <c r="BO20" s="319">
        <f t="shared" si="7"/>
        <v>0</v>
      </c>
      <c r="BP20" s="319">
        <f>SUM(BP8:BP19)</f>
        <v>0</v>
      </c>
      <c r="BQ20" s="319">
        <f>SUM(BQ8:BQ19)</f>
        <v>0</v>
      </c>
      <c r="BR20" s="319">
        <f>SUM(BR8:BR19)</f>
        <v>0</v>
      </c>
      <c r="BT20" s="520">
        <f t="shared" si="0"/>
        <v>20</v>
      </c>
      <c r="BU20" s="561">
        <f>3!S20</f>
        <v>20</v>
      </c>
      <c r="BV20" s="520">
        <f t="shared" si="1"/>
        <v>0</v>
      </c>
      <c r="BW20" s="561">
        <f>3!U20</f>
        <v>0</v>
      </c>
      <c r="BX20" s="520">
        <f t="shared" si="2"/>
        <v>0</v>
      </c>
      <c r="BY20" s="561">
        <f>3!W20</f>
        <v>0</v>
      </c>
      <c r="BZ20" s="520">
        <f t="shared" si="3"/>
        <v>7</v>
      </c>
      <c r="CA20" s="561">
        <f>3!Y20</f>
        <v>7</v>
      </c>
      <c r="CB20" s="566">
        <f t="shared" si="4"/>
        <v>27</v>
      </c>
      <c r="CC20" s="561">
        <f>2!C20</f>
        <v>27</v>
      </c>
      <c r="CD20" s="575">
        <f>2!D20</f>
        <v>26</v>
      </c>
      <c r="CE20" s="520">
        <f t="shared" si="5"/>
        <v>23</v>
      </c>
      <c r="CF20" s="520">
        <f t="shared" si="6"/>
        <v>3</v>
      </c>
    </row>
    <row r="21" spans="1:82" ht="38.25">
      <c r="A21" s="49"/>
      <c r="B21" s="190" t="str">
        <f>1!B23</f>
        <v>Вечерние (сменные) общеобразовательные учреждения</v>
      </c>
      <c r="C21" s="505"/>
      <c r="D21" s="506"/>
      <c r="E21" s="506"/>
      <c r="F21" s="506"/>
      <c r="G21" s="506"/>
      <c r="H21" s="506"/>
      <c r="I21" s="506"/>
      <c r="J21" s="506"/>
      <c r="K21" s="506"/>
      <c r="L21" s="506"/>
      <c r="M21" s="506"/>
      <c r="N21" s="506"/>
      <c r="O21" s="506"/>
      <c r="P21" s="506"/>
      <c r="Q21" s="506"/>
      <c r="R21" s="506"/>
      <c r="S21" s="506"/>
      <c r="T21" s="506"/>
      <c r="U21" s="506"/>
      <c r="V21" s="506"/>
      <c r="W21" s="506"/>
      <c r="X21" s="506"/>
      <c r="Y21" s="506"/>
      <c r="Z21" s="506"/>
      <c r="AA21" s="506"/>
      <c r="AB21" s="506"/>
      <c r="AC21" s="506"/>
      <c r="AD21" s="506"/>
      <c r="AE21" s="506"/>
      <c r="AF21" s="506"/>
      <c r="AG21" s="506"/>
      <c r="AH21" s="506"/>
      <c r="AI21" s="506"/>
      <c r="AJ21" s="506"/>
      <c r="AK21" s="506"/>
      <c r="AL21" s="506"/>
      <c r="AM21" s="506"/>
      <c r="AN21" s="506"/>
      <c r="AO21" s="506"/>
      <c r="AP21" s="506"/>
      <c r="AQ21" s="506"/>
      <c r="AR21" s="506"/>
      <c r="AS21" s="506"/>
      <c r="AT21" s="506"/>
      <c r="AU21" s="506"/>
      <c r="AV21" s="506"/>
      <c r="AW21" s="506"/>
      <c r="AX21" s="506"/>
      <c r="AY21" s="506"/>
      <c r="AZ21" s="506"/>
      <c r="BA21" s="506"/>
      <c r="BB21" s="506"/>
      <c r="BC21" s="506"/>
      <c r="BD21" s="506"/>
      <c r="BE21" s="506"/>
      <c r="BF21" s="506"/>
      <c r="BG21" s="506"/>
      <c r="BH21" s="506"/>
      <c r="BI21" s="506"/>
      <c r="BJ21" s="506"/>
      <c r="BK21" s="506"/>
      <c r="BL21" s="506"/>
      <c r="BM21" s="506"/>
      <c r="BN21" s="506"/>
      <c r="BO21" s="506"/>
      <c r="BP21" s="506"/>
      <c r="BQ21" s="506"/>
      <c r="BR21" s="507"/>
      <c r="BU21" s="561"/>
      <c r="BW21" s="561"/>
      <c r="BY21" s="561"/>
      <c r="CA21" s="561"/>
      <c r="CB21" s="566"/>
      <c r="CC21" s="561"/>
      <c r="CD21" s="575"/>
    </row>
    <row r="22" spans="1:84" ht="12.75">
      <c r="A22" s="49"/>
      <c r="B22" s="190">
        <f>1!B24</f>
        <v>0</v>
      </c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4"/>
      <c r="AG22" s="414"/>
      <c r="AH22" s="414"/>
      <c r="AI22" s="414"/>
      <c r="AJ22" s="414"/>
      <c r="AK22" s="414"/>
      <c r="AL22" s="414"/>
      <c r="AM22" s="414"/>
      <c r="AN22" s="414"/>
      <c r="AO22" s="414"/>
      <c r="AP22" s="414"/>
      <c r="AQ22" s="414"/>
      <c r="AR22" s="414"/>
      <c r="AS22" s="414"/>
      <c r="AT22" s="414"/>
      <c r="AU22" s="414"/>
      <c r="AV22" s="414"/>
      <c r="AW22" s="414"/>
      <c r="AX22" s="414"/>
      <c r="AY22" s="414"/>
      <c r="AZ22" s="414"/>
      <c r="BA22" s="414"/>
      <c r="BB22" s="414"/>
      <c r="BC22" s="414"/>
      <c r="BD22" s="414"/>
      <c r="BE22" s="414"/>
      <c r="BF22" s="414"/>
      <c r="BG22" s="414"/>
      <c r="BH22" s="414"/>
      <c r="BI22" s="414"/>
      <c r="BJ22" s="414"/>
      <c r="BK22" s="414"/>
      <c r="BL22" s="414"/>
      <c r="BM22" s="414"/>
      <c r="BN22" s="414"/>
      <c r="BO22" s="414"/>
      <c r="BP22" s="414"/>
      <c r="BQ22" s="414"/>
      <c r="BR22" s="414"/>
      <c r="BT22" s="520">
        <f t="shared" si="0"/>
        <v>0</v>
      </c>
      <c r="BU22" s="561">
        <f>3!S22</f>
        <v>0</v>
      </c>
      <c r="BV22" s="520">
        <f t="shared" si="1"/>
        <v>0</v>
      </c>
      <c r="BW22" s="561">
        <f>3!U22</f>
        <v>0</v>
      </c>
      <c r="BX22" s="520">
        <f t="shared" si="2"/>
        <v>0</v>
      </c>
      <c r="BY22" s="561">
        <f>3!W22</f>
        <v>0</v>
      </c>
      <c r="BZ22" s="520">
        <f t="shared" si="3"/>
        <v>0</v>
      </c>
      <c r="CA22" s="561">
        <f>3!Y22</f>
        <v>0</v>
      </c>
      <c r="CB22" s="566">
        <f t="shared" si="4"/>
        <v>0</v>
      </c>
      <c r="CC22" s="561">
        <f>2!C22</f>
        <v>0</v>
      </c>
      <c r="CD22" s="575">
        <f>2!D22</f>
        <v>0</v>
      </c>
      <c r="CE22" s="520">
        <f t="shared" si="5"/>
        <v>0</v>
      </c>
      <c r="CF22" s="520">
        <f t="shared" si="6"/>
        <v>0</v>
      </c>
    </row>
    <row r="23" spans="1:84" ht="12.75">
      <c r="A23" s="49"/>
      <c r="B23" s="190">
        <f>1!B25</f>
        <v>0</v>
      </c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4"/>
      <c r="AG23" s="414"/>
      <c r="AH23" s="414"/>
      <c r="AI23" s="414"/>
      <c r="AJ23" s="414"/>
      <c r="AK23" s="414"/>
      <c r="AL23" s="414"/>
      <c r="AM23" s="414"/>
      <c r="AN23" s="414"/>
      <c r="AO23" s="414"/>
      <c r="AP23" s="414"/>
      <c r="AQ23" s="414"/>
      <c r="AR23" s="414"/>
      <c r="AS23" s="414"/>
      <c r="AT23" s="414"/>
      <c r="AU23" s="414"/>
      <c r="AV23" s="414"/>
      <c r="AW23" s="414"/>
      <c r="AX23" s="414"/>
      <c r="AY23" s="414"/>
      <c r="AZ23" s="414"/>
      <c r="BA23" s="414"/>
      <c r="BB23" s="414"/>
      <c r="BC23" s="414"/>
      <c r="BD23" s="414"/>
      <c r="BE23" s="414"/>
      <c r="BF23" s="414"/>
      <c r="BG23" s="414"/>
      <c r="BH23" s="414"/>
      <c r="BI23" s="414"/>
      <c r="BJ23" s="414"/>
      <c r="BK23" s="414"/>
      <c r="BL23" s="414"/>
      <c r="BM23" s="414"/>
      <c r="BN23" s="414"/>
      <c r="BO23" s="414"/>
      <c r="BP23" s="414"/>
      <c r="BQ23" s="414"/>
      <c r="BR23" s="414"/>
      <c r="BT23" s="520">
        <f t="shared" si="0"/>
        <v>0</v>
      </c>
      <c r="BU23" s="561">
        <f>3!S23</f>
        <v>0</v>
      </c>
      <c r="BV23" s="520">
        <f t="shared" si="1"/>
        <v>0</v>
      </c>
      <c r="BW23" s="561">
        <f>3!U23</f>
        <v>0</v>
      </c>
      <c r="BX23" s="520">
        <f t="shared" si="2"/>
        <v>0</v>
      </c>
      <c r="BY23" s="561">
        <f>3!W23</f>
        <v>0</v>
      </c>
      <c r="BZ23" s="520">
        <f t="shared" si="3"/>
        <v>0</v>
      </c>
      <c r="CA23" s="561">
        <f>3!Y23</f>
        <v>0</v>
      </c>
      <c r="CB23" s="566">
        <f t="shared" si="4"/>
        <v>0</v>
      </c>
      <c r="CC23" s="561">
        <f>2!C23</f>
        <v>0</v>
      </c>
      <c r="CD23" s="575">
        <f>2!D23</f>
        <v>0</v>
      </c>
      <c r="CE23" s="520">
        <f t="shared" si="5"/>
        <v>0</v>
      </c>
      <c r="CF23" s="520">
        <f t="shared" si="6"/>
        <v>0</v>
      </c>
    </row>
    <row r="24" spans="1:84" ht="12.75">
      <c r="A24" s="49"/>
      <c r="B24" s="190">
        <f>1!B26</f>
        <v>0</v>
      </c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4"/>
      <c r="AG24" s="414"/>
      <c r="AH24" s="414"/>
      <c r="AI24" s="414"/>
      <c r="AJ24" s="414"/>
      <c r="AK24" s="414"/>
      <c r="AL24" s="414"/>
      <c r="AM24" s="414"/>
      <c r="AN24" s="414"/>
      <c r="AO24" s="414"/>
      <c r="AP24" s="414"/>
      <c r="AQ24" s="414"/>
      <c r="AR24" s="414"/>
      <c r="AS24" s="414"/>
      <c r="AT24" s="414"/>
      <c r="AU24" s="414"/>
      <c r="AV24" s="414"/>
      <c r="AW24" s="414"/>
      <c r="AX24" s="414"/>
      <c r="AY24" s="414"/>
      <c r="AZ24" s="414"/>
      <c r="BA24" s="414"/>
      <c r="BB24" s="414"/>
      <c r="BC24" s="414"/>
      <c r="BD24" s="414"/>
      <c r="BE24" s="414"/>
      <c r="BF24" s="414"/>
      <c r="BG24" s="414"/>
      <c r="BH24" s="414"/>
      <c r="BI24" s="414"/>
      <c r="BJ24" s="414"/>
      <c r="BK24" s="414"/>
      <c r="BL24" s="414"/>
      <c r="BM24" s="414"/>
      <c r="BN24" s="414"/>
      <c r="BO24" s="414"/>
      <c r="BP24" s="414"/>
      <c r="BQ24" s="414"/>
      <c r="BR24" s="414"/>
      <c r="BT24" s="520">
        <f t="shared" si="0"/>
        <v>0</v>
      </c>
      <c r="BU24" s="561">
        <f>3!S24</f>
        <v>0</v>
      </c>
      <c r="BV24" s="520">
        <f t="shared" si="1"/>
        <v>0</v>
      </c>
      <c r="BW24" s="561">
        <f>3!U24</f>
        <v>0</v>
      </c>
      <c r="BX24" s="520">
        <f t="shared" si="2"/>
        <v>0</v>
      </c>
      <c r="BY24" s="561">
        <f>3!W24</f>
        <v>0</v>
      </c>
      <c r="BZ24" s="520">
        <f t="shared" si="3"/>
        <v>0</v>
      </c>
      <c r="CA24" s="561">
        <f>3!Y24</f>
        <v>0</v>
      </c>
      <c r="CB24" s="566">
        <f t="shared" si="4"/>
        <v>0</v>
      </c>
      <c r="CC24" s="561">
        <f>2!C24</f>
        <v>0</v>
      </c>
      <c r="CD24" s="575">
        <f>2!D24</f>
        <v>0</v>
      </c>
      <c r="CE24" s="520">
        <f t="shared" si="5"/>
        <v>0</v>
      </c>
      <c r="CF24" s="520">
        <f t="shared" si="6"/>
        <v>0</v>
      </c>
    </row>
    <row r="25" spans="1:84" ht="38.25">
      <c r="A25" s="49"/>
      <c r="B25" s="206" t="str">
        <f>1!B27</f>
        <v>ИТОГО в вечерних (сменных) общеобразовательных учреждениях:</v>
      </c>
      <c r="C25" s="115">
        <f>SUM(C22:C24)</f>
        <v>0</v>
      </c>
      <c r="D25" s="115">
        <f aca="true" t="shared" si="8" ref="D25:BO25">SUM(D22:D24)</f>
        <v>0</v>
      </c>
      <c r="E25" s="115">
        <f t="shared" si="8"/>
        <v>0</v>
      </c>
      <c r="F25" s="115">
        <f t="shared" si="8"/>
        <v>0</v>
      </c>
      <c r="G25" s="115">
        <f t="shared" si="8"/>
        <v>0</v>
      </c>
      <c r="H25" s="115">
        <f t="shared" si="8"/>
        <v>0</v>
      </c>
      <c r="I25" s="115">
        <f t="shared" si="8"/>
        <v>0</v>
      </c>
      <c r="J25" s="115">
        <f t="shared" si="8"/>
        <v>0</v>
      </c>
      <c r="K25" s="115">
        <f t="shared" si="8"/>
        <v>0</v>
      </c>
      <c r="L25" s="115">
        <f t="shared" si="8"/>
        <v>0</v>
      </c>
      <c r="M25" s="115">
        <f t="shared" si="8"/>
        <v>0</v>
      </c>
      <c r="N25" s="115">
        <f t="shared" si="8"/>
        <v>0</v>
      </c>
      <c r="O25" s="115">
        <f t="shared" si="8"/>
        <v>0</v>
      </c>
      <c r="P25" s="115">
        <f t="shared" si="8"/>
        <v>0</v>
      </c>
      <c r="Q25" s="115">
        <f t="shared" si="8"/>
        <v>0</v>
      </c>
      <c r="R25" s="115">
        <f t="shared" si="8"/>
        <v>0</v>
      </c>
      <c r="S25" s="115">
        <f t="shared" si="8"/>
        <v>0</v>
      </c>
      <c r="T25" s="115">
        <f t="shared" si="8"/>
        <v>0</v>
      </c>
      <c r="U25" s="115">
        <f t="shared" si="8"/>
        <v>0</v>
      </c>
      <c r="V25" s="115">
        <f t="shared" si="8"/>
        <v>0</v>
      </c>
      <c r="W25" s="115">
        <f t="shared" si="8"/>
        <v>0</v>
      </c>
      <c r="X25" s="115">
        <f t="shared" si="8"/>
        <v>0</v>
      </c>
      <c r="Y25" s="115">
        <f t="shared" si="8"/>
        <v>0</v>
      </c>
      <c r="Z25" s="115">
        <f t="shared" si="8"/>
        <v>0</v>
      </c>
      <c r="AA25" s="115">
        <f t="shared" si="8"/>
        <v>0</v>
      </c>
      <c r="AB25" s="115">
        <f t="shared" si="8"/>
        <v>0</v>
      </c>
      <c r="AC25" s="115">
        <f t="shared" si="8"/>
        <v>0</v>
      </c>
      <c r="AD25" s="115">
        <f t="shared" si="8"/>
        <v>0</v>
      </c>
      <c r="AE25" s="115">
        <f t="shared" si="8"/>
        <v>0</v>
      </c>
      <c r="AF25" s="115">
        <f t="shared" si="8"/>
        <v>0</v>
      </c>
      <c r="AG25" s="115">
        <f t="shared" si="8"/>
        <v>0</v>
      </c>
      <c r="AH25" s="115">
        <f t="shared" si="8"/>
        <v>0</v>
      </c>
      <c r="AI25" s="115">
        <f t="shared" si="8"/>
        <v>0</v>
      </c>
      <c r="AJ25" s="115">
        <f t="shared" si="8"/>
        <v>0</v>
      </c>
      <c r="AK25" s="115">
        <f t="shared" si="8"/>
        <v>0</v>
      </c>
      <c r="AL25" s="115">
        <f t="shared" si="8"/>
        <v>0</v>
      </c>
      <c r="AM25" s="115">
        <f t="shared" si="8"/>
        <v>0</v>
      </c>
      <c r="AN25" s="115">
        <f t="shared" si="8"/>
        <v>0</v>
      </c>
      <c r="AO25" s="115">
        <f t="shared" si="8"/>
        <v>0</v>
      </c>
      <c r="AP25" s="115">
        <f t="shared" si="8"/>
        <v>0</v>
      </c>
      <c r="AQ25" s="115">
        <f t="shared" si="8"/>
        <v>0</v>
      </c>
      <c r="AR25" s="115">
        <f t="shared" si="8"/>
        <v>0</v>
      </c>
      <c r="AS25" s="115">
        <f t="shared" si="8"/>
        <v>0</v>
      </c>
      <c r="AT25" s="115">
        <f t="shared" si="8"/>
        <v>0</v>
      </c>
      <c r="AU25" s="115">
        <f t="shared" si="8"/>
        <v>0</v>
      </c>
      <c r="AV25" s="115">
        <f t="shared" si="8"/>
        <v>0</v>
      </c>
      <c r="AW25" s="115">
        <f t="shared" si="8"/>
        <v>0</v>
      </c>
      <c r="AX25" s="115">
        <f t="shared" si="8"/>
        <v>0</v>
      </c>
      <c r="AY25" s="115">
        <f t="shared" si="8"/>
        <v>0</v>
      </c>
      <c r="AZ25" s="115">
        <f t="shared" si="8"/>
        <v>0</v>
      </c>
      <c r="BA25" s="115">
        <f t="shared" si="8"/>
        <v>0</v>
      </c>
      <c r="BB25" s="115">
        <f t="shared" si="8"/>
        <v>0</v>
      </c>
      <c r="BC25" s="115">
        <f t="shared" si="8"/>
        <v>0</v>
      </c>
      <c r="BD25" s="115">
        <f t="shared" si="8"/>
        <v>0</v>
      </c>
      <c r="BE25" s="115">
        <f t="shared" si="8"/>
        <v>0</v>
      </c>
      <c r="BF25" s="115">
        <f t="shared" si="8"/>
        <v>0</v>
      </c>
      <c r="BG25" s="115">
        <f t="shared" si="8"/>
        <v>0</v>
      </c>
      <c r="BH25" s="115">
        <f t="shared" si="8"/>
        <v>0</v>
      </c>
      <c r="BI25" s="115">
        <f t="shared" si="8"/>
        <v>0</v>
      </c>
      <c r="BJ25" s="115">
        <f t="shared" si="8"/>
        <v>0</v>
      </c>
      <c r="BK25" s="115">
        <f t="shared" si="8"/>
        <v>0</v>
      </c>
      <c r="BL25" s="115">
        <f t="shared" si="8"/>
        <v>0</v>
      </c>
      <c r="BM25" s="115">
        <f t="shared" si="8"/>
        <v>0</v>
      </c>
      <c r="BN25" s="115">
        <f t="shared" si="8"/>
        <v>0</v>
      </c>
      <c r="BO25" s="115">
        <f t="shared" si="8"/>
        <v>0</v>
      </c>
      <c r="BP25" s="115">
        <f>SUM(BP22:BP24)</f>
        <v>0</v>
      </c>
      <c r="BQ25" s="115">
        <f>SUM(BQ22:BQ24)</f>
        <v>0</v>
      </c>
      <c r="BR25" s="115">
        <f>SUM(BR22:BR24)</f>
        <v>0</v>
      </c>
      <c r="BT25" s="520">
        <f t="shared" si="0"/>
        <v>0</v>
      </c>
      <c r="BU25" s="561">
        <f>3!S25</f>
        <v>0</v>
      </c>
      <c r="BV25" s="520">
        <f t="shared" si="1"/>
        <v>0</v>
      </c>
      <c r="BW25" s="561">
        <f>3!U25</f>
        <v>0</v>
      </c>
      <c r="BX25" s="520">
        <f t="shared" si="2"/>
        <v>0</v>
      </c>
      <c r="BY25" s="561">
        <f>3!W25</f>
        <v>0</v>
      </c>
      <c r="BZ25" s="520">
        <f t="shared" si="3"/>
        <v>0</v>
      </c>
      <c r="CA25" s="561">
        <f>3!Y25</f>
        <v>0</v>
      </c>
      <c r="CB25" s="566">
        <f t="shared" si="4"/>
        <v>0</v>
      </c>
      <c r="CC25" s="561">
        <f>2!C25</f>
        <v>0</v>
      </c>
      <c r="CD25" s="575">
        <f>2!D25</f>
        <v>0</v>
      </c>
      <c r="CE25" s="520">
        <f t="shared" si="5"/>
        <v>0</v>
      </c>
      <c r="CF25" s="520">
        <f t="shared" si="6"/>
        <v>0</v>
      </c>
    </row>
    <row r="26" spans="1:84" ht="12.75">
      <c r="A26" s="463"/>
      <c r="B26" s="464" t="str">
        <f>1!B28</f>
        <v>ВСЕГО:</v>
      </c>
      <c r="C26" s="213">
        <f>C25+C20</f>
        <v>3</v>
      </c>
      <c r="D26" s="213">
        <f aca="true" t="shared" si="9" ref="D26:BO26">D25+D20</f>
        <v>2</v>
      </c>
      <c r="E26" s="213">
        <f t="shared" si="9"/>
        <v>0</v>
      </c>
      <c r="F26" s="213">
        <f t="shared" si="9"/>
        <v>3</v>
      </c>
      <c r="G26" s="213">
        <f t="shared" si="9"/>
        <v>1</v>
      </c>
      <c r="H26" s="213">
        <f t="shared" si="9"/>
        <v>0</v>
      </c>
      <c r="I26" s="213">
        <f t="shared" si="9"/>
        <v>1</v>
      </c>
      <c r="J26" s="213">
        <f t="shared" si="9"/>
        <v>1</v>
      </c>
      <c r="K26" s="213">
        <f t="shared" si="9"/>
        <v>3</v>
      </c>
      <c r="L26" s="213">
        <f t="shared" si="9"/>
        <v>1</v>
      </c>
      <c r="M26" s="213">
        <f t="shared" si="9"/>
        <v>0</v>
      </c>
      <c r="N26" s="213">
        <f t="shared" si="9"/>
        <v>1</v>
      </c>
      <c r="O26" s="213">
        <f t="shared" si="9"/>
        <v>1</v>
      </c>
      <c r="P26" s="213">
        <f t="shared" si="9"/>
        <v>0</v>
      </c>
      <c r="Q26" s="213">
        <f t="shared" si="9"/>
        <v>1</v>
      </c>
      <c r="R26" s="213">
        <f t="shared" si="9"/>
        <v>0</v>
      </c>
      <c r="S26" s="213">
        <f t="shared" si="9"/>
        <v>2</v>
      </c>
      <c r="T26" s="213">
        <f t="shared" si="9"/>
        <v>0</v>
      </c>
      <c r="U26" s="213">
        <f t="shared" si="9"/>
        <v>0</v>
      </c>
      <c r="V26" s="213">
        <f t="shared" si="9"/>
        <v>0</v>
      </c>
      <c r="W26" s="213">
        <f t="shared" si="9"/>
        <v>0</v>
      </c>
      <c r="X26" s="213">
        <f t="shared" si="9"/>
        <v>0</v>
      </c>
      <c r="Y26" s="213">
        <f t="shared" si="9"/>
        <v>0</v>
      </c>
      <c r="Z26" s="213">
        <f t="shared" si="9"/>
        <v>0</v>
      </c>
      <c r="AA26" s="213">
        <f t="shared" si="9"/>
        <v>0</v>
      </c>
      <c r="AB26" s="213">
        <f t="shared" si="9"/>
        <v>0</v>
      </c>
      <c r="AC26" s="213">
        <f t="shared" si="9"/>
        <v>0</v>
      </c>
      <c r="AD26" s="213">
        <f t="shared" si="9"/>
        <v>0</v>
      </c>
      <c r="AE26" s="213">
        <f t="shared" si="9"/>
        <v>0</v>
      </c>
      <c r="AF26" s="213">
        <f t="shared" si="9"/>
        <v>0</v>
      </c>
      <c r="AG26" s="213">
        <f t="shared" si="9"/>
        <v>0</v>
      </c>
      <c r="AH26" s="213">
        <f t="shared" si="9"/>
        <v>0</v>
      </c>
      <c r="AI26" s="213">
        <f t="shared" si="9"/>
        <v>0</v>
      </c>
      <c r="AJ26" s="213">
        <f t="shared" si="9"/>
        <v>0</v>
      </c>
      <c r="AK26" s="213">
        <f t="shared" si="9"/>
        <v>0</v>
      </c>
      <c r="AL26" s="213">
        <f t="shared" si="9"/>
        <v>0</v>
      </c>
      <c r="AM26" s="213">
        <f t="shared" si="9"/>
        <v>0</v>
      </c>
      <c r="AN26" s="213">
        <f t="shared" si="9"/>
        <v>0</v>
      </c>
      <c r="AO26" s="213">
        <f t="shared" si="9"/>
        <v>0</v>
      </c>
      <c r="AP26" s="213">
        <f t="shared" si="9"/>
        <v>0</v>
      </c>
      <c r="AQ26" s="213">
        <f t="shared" si="9"/>
        <v>0</v>
      </c>
      <c r="AR26" s="213">
        <f t="shared" si="9"/>
        <v>0</v>
      </c>
      <c r="AS26" s="213">
        <f t="shared" si="9"/>
        <v>0</v>
      </c>
      <c r="AT26" s="213">
        <f t="shared" si="9"/>
        <v>0</v>
      </c>
      <c r="AU26" s="213">
        <f t="shared" si="9"/>
        <v>0</v>
      </c>
      <c r="AV26" s="213">
        <f t="shared" si="9"/>
        <v>0</v>
      </c>
      <c r="AW26" s="213">
        <f t="shared" si="9"/>
        <v>0</v>
      </c>
      <c r="AX26" s="213">
        <f t="shared" si="9"/>
        <v>0</v>
      </c>
      <c r="AY26" s="213">
        <f t="shared" si="9"/>
        <v>0</v>
      </c>
      <c r="AZ26" s="213">
        <f t="shared" si="9"/>
        <v>0</v>
      </c>
      <c r="BA26" s="213">
        <f t="shared" si="9"/>
        <v>0</v>
      </c>
      <c r="BB26" s="213">
        <f t="shared" si="9"/>
        <v>3</v>
      </c>
      <c r="BC26" s="213">
        <f t="shared" si="9"/>
        <v>1</v>
      </c>
      <c r="BD26" s="213">
        <f t="shared" si="9"/>
        <v>1</v>
      </c>
      <c r="BE26" s="213">
        <f t="shared" si="9"/>
        <v>0</v>
      </c>
      <c r="BF26" s="213">
        <f t="shared" si="9"/>
        <v>1</v>
      </c>
      <c r="BG26" s="213">
        <f t="shared" si="9"/>
        <v>1</v>
      </c>
      <c r="BH26" s="213">
        <f t="shared" si="9"/>
        <v>0</v>
      </c>
      <c r="BI26" s="213">
        <f t="shared" si="9"/>
        <v>0</v>
      </c>
      <c r="BJ26" s="213">
        <f t="shared" si="9"/>
        <v>0</v>
      </c>
      <c r="BK26" s="213">
        <f t="shared" si="9"/>
        <v>0</v>
      </c>
      <c r="BL26" s="213">
        <f t="shared" si="9"/>
        <v>0</v>
      </c>
      <c r="BM26" s="213">
        <f t="shared" si="9"/>
        <v>0</v>
      </c>
      <c r="BN26" s="213">
        <f t="shared" si="9"/>
        <v>0</v>
      </c>
      <c r="BO26" s="213">
        <f t="shared" si="9"/>
        <v>0</v>
      </c>
      <c r="BP26" s="213">
        <f>BP25+BP20</f>
        <v>0</v>
      </c>
      <c r="BQ26" s="213">
        <f>BQ25+BQ20</f>
        <v>0</v>
      </c>
      <c r="BR26" s="213">
        <f>BR25+BR20</f>
        <v>0</v>
      </c>
      <c r="BT26" s="586">
        <f t="shared" si="0"/>
        <v>20</v>
      </c>
      <c r="BU26" s="587">
        <f>3!S26</f>
        <v>20</v>
      </c>
      <c r="BV26" s="586">
        <f t="shared" si="1"/>
        <v>0</v>
      </c>
      <c r="BW26" s="587">
        <f>3!U26</f>
        <v>0</v>
      </c>
      <c r="BX26" s="586">
        <f t="shared" si="2"/>
        <v>0</v>
      </c>
      <c r="BY26" s="587">
        <f>3!W26</f>
        <v>0</v>
      </c>
      <c r="BZ26" s="586">
        <f t="shared" si="3"/>
        <v>7</v>
      </c>
      <c r="CA26" s="587">
        <f>3!Y26</f>
        <v>7</v>
      </c>
      <c r="CB26" s="566">
        <f t="shared" si="4"/>
        <v>27</v>
      </c>
      <c r="CC26" s="561">
        <f>2!C26</f>
        <v>27</v>
      </c>
      <c r="CD26" s="585">
        <f>2!D26</f>
        <v>26</v>
      </c>
      <c r="CE26" s="586">
        <f t="shared" si="5"/>
        <v>23</v>
      </c>
      <c r="CF26" s="520">
        <f t="shared" si="6"/>
        <v>3</v>
      </c>
    </row>
    <row r="27" spans="72:83" ht="24.75" customHeight="1">
      <c r="BT27" s="773" t="s">
        <v>508</v>
      </c>
      <c r="BU27" s="773"/>
      <c r="BV27" s="773" t="s">
        <v>508</v>
      </c>
      <c r="BW27" s="773"/>
      <c r="BX27" s="773" t="s">
        <v>508</v>
      </c>
      <c r="BY27" s="773"/>
      <c r="BZ27" s="773" t="s">
        <v>508</v>
      </c>
      <c r="CA27" s="773"/>
      <c r="CB27" s="567"/>
      <c r="CD27" s="773" t="s">
        <v>508</v>
      </c>
      <c r="CE27" s="773"/>
    </row>
    <row r="29" spans="8:26" ht="12.75">
      <c r="H29" s="499"/>
      <c r="I29" s="499"/>
      <c r="J29" s="499"/>
      <c r="K29" s="499"/>
      <c r="L29" s="499"/>
      <c r="M29" s="499"/>
      <c r="N29" s="499"/>
      <c r="O29" s="499"/>
      <c r="P29" s="500"/>
      <c r="Q29" s="500"/>
      <c r="R29" s="500"/>
      <c r="S29" s="500"/>
      <c r="T29" s="500"/>
      <c r="U29" s="500"/>
      <c r="V29" s="500"/>
      <c r="W29" s="500"/>
      <c r="X29" s="500"/>
      <c r="Y29" s="500"/>
      <c r="Z29" s="500"/>
    </row>
    <row r="31" ht="12.75">
      <c r="B31" s="471" t="s">
        <v>474</v>
      </c>
    </row>
    <row r="33" spans="2:25" ht="22.5" customHeight="1">
      <c r="B33" s="775" t="s">
        <v>494</v>
      </c>
      <c r="C33" s="775"/>
      <c r="D33" s="775"/>
      <c r="E33" s="775"/>
      <c r="F33" s="775"/>
      <c r="G33" s="775"/>
      <c r="H33" s="775"/>
      <c r="I33" s="775"/>
      <c r="J33" s="775"/>
      <c r="K33" s="775"/>
      <c r="L33" s="775"/>
      <c r="M33" s="775"/>
      <c r="N33" s="775"/>
      <c r="O33" s="775"/>
      <c r="P33" s="775"/>
      <c r="Q33" s="775"/>
      <c r="R33" s="775"/>
      <c r="S33" s="775"/>
      <c r="V33" s="502"/>
      <c r="W33" s="502"/>
      <c r="X33" s="502"/>
      <c r="Y33" s="502"/>
    </row>
    <row r="34" spans="2:22" ht="12.75">
      <c r="B34" s="511" t="s">
        <v>447</v>
      </c>
      <c r="C34" s="512" t="s">
        <v>459</v>
      </c>
      <c r="D34" s="501"/>
      <c r="E34" s="501"/>
      <c r="F34" s="501"/>
      <c r="G34" s="501"/>
      <c r="H34" s="501"/>
      <c r="I34" s="501"/>
      <c r="J34" s="501"/>
      <c r="K34" s="503"/>
      <c r="L34" s="503"/>
      <c r="M34" s="503"/>
      <c r="N34" s="503"/>
      <c r="O34" s="503"/>
      <c r="P34" s="503"/>
      <c r="Q34" s="503"/>
      <c r="R34" s="503"/>
      <c r="S34" s="503"/>
      <c r="T34" s="503"/>
      <c r="U34" s="503"/>
      <c r="V34" s="503"/>
    </row>
    <row r="35" spans="2:22" ht="12.75">
      <c r="B35" s="511" t="s">
        <v>448</v>
      </c>
      <c r="C35" s="512" t="s">
        <v>464</v>
      </c>
      <c r="D35" s="501"/>
      <c r="E35" s="501"/>
      <c r="F35" s="501"/>
      <c r="G35" s="501"/>
      <c r="H35" s="501"/>
      <c r="I35" s="501"/>
      <c r="J35" s="501"/>
      <c r="K35" s="503"/>
      <c r="L35" s="503"/>
      <c r="M35" s="503"/>
      <c r="N35" s="503"/>
      <c r="O35" s="503"/>
      <c r="P35" s="503"/>
      <c r="Q35" s="503"/>
      <c r="R35" s="503"/>
      <c r="S35" s="503"/>
      <c r="T35" s="503"/>
      <c r="U35" s="503"/>
      <c r="V35" s="503"/>
    </row>
    <row r="36" spans="2:22" ht="12.75">
      <c r="B36" s="511" t="s">
        <v>449</v>
      </c>
      <c r="C36" s="512" t="s">
        <v>465</v>
      </c>
      <c r="D36" s="501"/>
      <c r="E36" s="501"/>
      <c r="F36" s="501"/>
      <c r="G36" s="501"/>
      <c r="H36" s="501"/>
      <c r="I36" s="501"/>
      <c r="J36" s="501"/>
      <c r="K36" s="503"/>
      <c r="L36" s="503"/>
      <c r="M36" s="503"/>
      <c r="N36" s="503"/>
      <c r="O36" s="503"/>
      <c r="P36" s="503"/>
      <c r="Q36" s="503"/>
      <c r="R36" s="503"/>
      <c r="S36" s="503"/>
      <c r="T36" s="503"/>
      <c r="U36" s="503"/>
      <c r="V36" s="503"/>
    </row>
    <row r="37" spans="2:22" ht="12.75" customHeight="1">
      <c r="B37" s="511" t="s">
        <v>454</v>
      </c>
      <c r="C37" s="512" t="s">
        <v>488</v>
      </c>
      <c r="D37" s="501"/>
      <c r="E37" s="501"/>
      <c r="F37" s="501"/>
      <c r="G37" s="501"/>
      <c r="H37" s="501"/>
      <c r="I37" s="501"/>
      <c r="J37" s="501"/>
      <c r="K37" s="503"/>
      <c r="L37" s="503"/>
      <c r="M37" s="503"/>
      <c r="N37" s="503"/>
      <c r="O37" s="503"/>
      <c r="P37" s="503"/>
      <c r="Q37" s="503"/>
      <c r="R37" s="503"/>
      <c r="S37" s="503"/>
      <c r="T37" s="503"/>
      <c r="U37" s="503"/>
      <c r="V37" s="503"/>
    </row>
    <row r="38" spans="2:22" ht="12.75">
      <c r="B38" s="511" t="s">
        <v>450</v>
      </c>
      <c r="C38" s="512" t="s">
        <v>466</v>
      </c>
      <c r="D38" s="501"/>
      <c r="E38" s="501"/>
      <c r="F38" s="501"/>
      <c r="G38" s="501"/>
      <c r="H38" s="501"/>
      <c r="I38" s="501"/>
      <c r="J38" s="501"/>
      <c r="K38" s="503"/>
      <c r="L38" s="503"/>
      <c r="M38" s="503"/>
      <c r="N38" s="503"/>
      <c r="O38" s="503"/>
      <c r="P38" s="503"/>
      <c r="Q38" s="503"/>
      <c r="R38" s="503"/>
      <c r="S38" s="503"/>
      <c r="T38" s="503"/>
      <c r="U38" s="503"/>
      <c r="V38" s="503"/>
    </row>
    <row r="39" spans="2:22" ht="12.75">
      <c r="B39" s="511" t="s">
        <v>451</v>
      </c>
      <c r="C39" s="512" t="s">
        <v>467</v>
      </c>
      <c r="D39" s="501"/>
      <c r="E39" s="501"/>
      <c r="F39" s="501"/>
      <c r="G39" s="501"/>
      <c r="H39" s="501"/>
      <c r="I39" s="501"/>
      <c r="J39" s="501"/>
      <c r="K39" s="503"/>
      <c r="L39" s="503"/>
      <c r="M39" s="503"/>
      <c r="N39" s="503"/>
      <c r="O39" s="503"/>
      <c r="P39" s="503"/>
      <c r="Q39" s="503"/>
      <c r="R39" s="503"/>
      <c r="S39" s="503"/>
      <c r="T39" s="503"/>
      <c r="U39" s="503"/>
      <c r="V39" s="503"/>
    </row>
    <row r="40" spans="2:22" ht="12.75">
      <c r="B40" s="511" t="s">
        <v>452</v>
      </c>
      <c r="C40" s="512" t="s">
        <v>489</v>
      </c>
      <c r="D40" s="501"/>
      <c r="E40" s="501"/>
      <c r="F40" s="501"/>
      <c r="G40" s="501"/>
      <c r="H40" s="501"/>
      <c r="I40" s="501"/>
      <c r="J40" s="501"/>
      <c r="K40" s="503"/>
      <c r="L40" s="503"/>
      <c r="M40" s="503"/>
      <c r="N40" s="503"/>
      <c r="O40" s="503"/>
      <c r="P40" s="503"/>
      <c r="Q40" s="503"/>
      <c r="R40" s="503"/>
      <c r="S40" s="503"/>
      <c r="T40" s="503"/>
      <c r="U40" s="503"/>
      <c r="V40" s="503"/>
    </row>
    <row r="41" spans="2:22" ht="12.75">
      <c r="B41" s="511" t="s">
        <v>453</v>
      </c>
      <c r="C41" s="512" t="s">
        <v>490</v>
      </c>
      <c r="D41" s="501"/>
      <c r="E41" s="501"/>
      <c r="F41" s="501"/>
      <c r="G41" s="501"/>
      <c r="H41" s="501"/>
      <c r="I41" s="501"/>
      <c r="J41" s="501"/>
      <c r="K41" s="503"/>
      <c r="L41" s="503"/>
      <c r="M41" s="503"/>
      <c r="N41" s="503"/>
      <c r="O41" s="503"/>
      <c r="P41" s="503"/>
      <c r="Q41" s="503"/>
      <c r="R41" s="503"/>
      <c r="S41" s="503"/>
      <c r="T41" s="503"/>
      <c r="U41" s="503"/>
      <c r="V41" s="503"/>
    </row>
    <row r="42" spans="2:22" ht="12.75">
      <c r="B42" s="513" t="s">
        <v>455</v>
      </c>
      <c r="C42" s="512" t="s">
        <v>468</v>
      </c>
      <c r="D42" s="501"/>
      <c r="E42" s="501"/>
      <c r="F42" s="501"/>
      <c r="G42" s="501"/>
      <c r="H42" s="501"/>
      <c r="I42" s="501"/>
      <c r="J42" s="501"/>
      <c r="K42" s="503"/>
      <c r="L42" s="503"/>
      <c r="M42" s="503"/>
      <c r="N42" s="503"/>
      <c r="O42" s="503"/>
      <c r="P42" s="503"/>
      <c r="Q42" s="503"/>
      <c r="R42" s="503"/>
      <c r="S42" s="503"/>
      <c r="T42" s="503"/>
      <c r="U42" s="503"/>
      <c r="V42" s="503"/>
    </row>
    <row r="43" spans="2:22" ht="12.75">
      <c r="B43" s="513" t="s">
        <v>469</v>
      </c>
      <c r="C43" s="512" t="s">
        <v>491</v>
      </c>
      <c r="D43" s="501"/>
      <c r="E43" s="501"/>
      <c r="F43" s="501"/>
      <c r="G43" s="501"/>
      <c r="H43" s="501"/>
      <c r="I43" s="501"/>
      <c r="J43" s="501"/>
      <c r="K43" s="473"/>
      <c r="L43" s="473"/>
      <c r="M43" s="473"/>
      <c r="N43" s="473"/>
      <c r="O43" s="473"/>
      <c r="P43" s="473"/>
      <c r="Q43" s="473"/>
      <c r="R43" s="473"/>
      <c r="S43" s="473"/>
      <c r="T43" s="473"/>
      <c r="U43" s="473"/>
      <c r="V43" s="473"/>
    </row>
    <row r="44" spans="2:22" ht="12.75">
      <c r="B44" s="513" t="s">
        <v>470</v>
      </c>
      <c r="C44" s="512" t="s">
        <v>487</v>
      </c>
      <c r="D44" s="501"/>
      <c r="E44" s="501"/>
      <c r="F44" s="501"/>
      <c r="G44" s="501"/>
      <c r="H44" s="501"/>
      <c r="I44" s="501"/>
      <c r="J44" s="501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</row>
    <row r="45" spans="2:22" ht="12.75">
      <c r="B45" s="513" t="s">
        <v>471</v>
      </c>
      <c r="C45" s="512" t="s">
        <v>492</v>
      </c>
      <c r="D45" s="501"/>
      <c r="E45" s="501"/>
      <c r="F45" s="501"/>
      <c r="G45" s="501"/>
      <c r="H45" s="501"/>
      <c r="I45" s="501"/>
      <c r="J45" s="501"/>
      <c r="K45" s="473"/>
      <c r="L45" s="473"/>
      <c r="M45" s="473"/>
      <c r="N45" s="473"/>
      <c r="O45" s="473"/>
      <c r="P45" s="473"/>
      <c r="Q45" s="473"/>
      <c r="R45" s="473"/>
      <c r="S45" s="473"/>
      <c r="T45" s="473"/>
      <c r="U45" s="473"/>
      <c r="V45" s="473"/>
    </row>
    <row r="46" spans="2:22" ht="12.75">
      <c r="B46" s="513" t="s">
        <v>472</v>
      </c>
      <c r="C46" s="512" t="s">
        <v>493</v>
      </c>
      <c r="D46" s="501"/>
      <c r="E46" s="501"/>
      <c r="F46" s="501"/>
      <c r="G46" s="501"/>
      <c r="H46" s="501"/>
      <c r="I46" s="501"/>
      <c r="J46" s="501"/>
      <c r="K46" s="473"/>
      <c r="L46" s="473"/>
      <c r="M46" s="473"/>
      <c r="N46" s="473"/>
      <c r="O46" s="473"/>
      <c r="P46" s="473"/>
      <c r="Q46" s="473"/>
      <c r="R46" s="473"/>
      <c r="S46" s="473"/>
      <c r="T46" s="473"/>
      <c r="U46" s="473"/>
      <c r="V46" s="473"/>
    </row>
    <row r="47" spans="2:22" ht="12.75">
      <c r="B47" s="514" t="s">
        <v>456</v>
      </c>
      <c r="C47" s="515" t="s">
        <v>460</v>
      </c>
      <c r="D47" s="501"/>
      <c r="E47" s="501"/>
      <c r="F47" s="501"/>
      <c r="G47" s="501"/>
      <c r="H47" s="501"/>
      <c r="I47" s="501"/>
      <c r="J47" s="501"/>
      <c r="K47" s="503"/>
      <c r="L47" s="503"/>
      <c r="M47" s="503"/>
      <c r="N47" s="503"/>
      <c r="O47" s="503"/>
      <c r="P47" s="503"/>
      <c r="Q47" s="503"/>
      <c r="R47" s="503"/>
      <c r="S47" s="503"/>
      <c r="T47" s="503"/>
      <c r="U47" s="503"/>
      <c r="V47" s="503"/>
    </row>
    <row r="48" spans="2:22" ht="12.75">
      <c r="B48" s="514" t="s">
        <v>458</v>
      </c>
      <c r="C48" s="515" t="s">
        <v>461</v>
      </c>
      <c r="D48" s="501"/>
      <c r="E48" s="501"/>
      <c r="F48" s="501"/>
      <c r="G48" s="501"/>
      <c r="H48" s="501"/>
      <c r="I48" s="501"/>
      <c r="J48" s="501"/>
      <c r="K48" s="503"/>
      <c r="L48" s="503"/>
      <c r="M48" s="503"/>
      <c r="N48" s="503"/>
      <c r="O48" s="503"/>
      <c r="P48" s="503"/>
      <c r="Q48" s="503"/>
      <c r="R48" s="503"/>
      <c r="S48" s="503"/>
      <c r="T48" s="503"/>
      <c r="U48" s="503"/>
      <c r="V48" s="503"/>
    </row>
    <row r="49" spans="2:22" ht="12.75">
      <c r="B49" s="516" t="s">
        <v>61</v>
      </c>
      <c r="C49" s="517" t="s">
        <v>462</v>
      </c>
      <c r="D49" s="501"/>
      <c r="E49" s="501"/>
      <c r="F49" s="501"/>
      <c r="G49" s="501"/>
      <c r="H49" s="501"/>
      <c r="I49" s="501"/>
      <c r="J49" s="501"/>
      <c r="K49" s="503"/>
      <c r="L49" s="503"/>
      <c r="M49" s="503"/>
      <c r="N49" s="503"/>
      <c r="O49" s="503"/>
      <c r="P49" s="503"/>
      <c r="Q49" s="503"/>
      <c r="R49" s="503"/>
      <c r="S49" s="503"/>
      <c r="T49" s="503"/>
      <c r="U49" s="503"/>
      <c r="V49" s="503"/>
    </row>
    <row r="50" spans="2:22" ht="12.75">
      <c r="B50" s="516" t="s">
        <v>457</v>
      </c>
      <c r="C50" s="517" t="s">
        <v>463</v>
      </c>
      <c r="D50" s="501"/>
      <c r="E50" s="501"/>
      <c r="F50" s="501"/>
      <c r="G50" s="501"/>
      <c r="H50" s="501"/>
      <c r="I50" s="501"/>
      <c r="J50" s="501"/>
      <c r="K50" s="503"/>
      <c r="L50" s="503"/>
      <c r="M50" s="503"/>
      <c r="N50" s="503"/>
      <c r="O50" s="503"/>
      <c r="P50" s="503"/>
      <c r="Q50" s="503"/>
      <c r="R50" s="503"/>
      <c r="S50" s="503"/>
      <c r="T50" s="503"/>
      <c r="U50" s="503"/>
      <c r="V50" s="503"/>
    </row>
    <row r="51" spans="2:22" ht="12.75">
      <c r="B51" s="472"/>
      <c r="C51" s="501"/>
      <c r="D51" s="501"/>
      <c r="E51" s="501"/>
      <c r="F51" s="501"/>
      <c r="G51" s="501"/>
      <c r="H51" s="501"/>
      <c r="I51" s="501"/>
      <c r="J51" s="501"/>
      <c r="K51" s="503"/>
      <c r="L51" s="503"/>
      <c r="M51" s="503"/>
      <c r="N51" s="503"/>
      <c r="O51" s="503"/>
      <c r="P51" s="503"/>
      <c r="Q51" s="503"/>
      <c r="R51" s="503"/>
      <c r="S51" s="503"/>
      <c r="T51" s="503"/>
      <c r="U51" s="503"/>
      <c r="V51" s="503"/>
    </row>
    <row r="52" spans="2:23" ht="26.25" customHeight="1">
      <c r="B52" s="772" t="s">
        <v>518</v>
      </c>
      <c r="C52" s="772"/>
      <c r="D52" s="772"/>
      <c r="E52" s="772"/>
      <c r="F52" s="772"/>
      <c r="G52" s="772"/>
      <c r="H52" s="772"/>
      <c r="I52" s="772"/>
      <c r="J52" s="772"/>
      <c r="K52" s="772"/>
      <c r="L52" s="772"/>
      <c r="M52" s="772"/>
      <c r="N52" s="772"/>
      <c r="O52" s="772"/>
      <c r="P52" s="772"/>
      <c r="Q52" s="772"/>
      <c r="R52" s="772"/>
      <c r="S52" s="772"/>
      <c r="T52" s="772"/>
      <c r="U52" s="772"/>
      <c r="V52" s="772"/>
      <c r="W52" s="772"/>
    </row>
    <row r="53" spans="2:23" ht="24.75" customHeight="1">
      <c r="B53" s="772" t="s">
        <v>551</v>
      </c>
      <c r="C53" s="772"/>
      <c r="D53" s="772"/>
      <c r="E53" s="772"/>
      <c r="F53" s="772"/>
      <c r="G53" s="772"/>
      <c r="H53" s="772"/>
      <c r="I53" s="772"/>
      <c r="J53" s="772"/>
      <c r="K53" s="772"/>
      <c r="L53" s="772"/>
      <c r="M53" s="772"/>
      <c r="N53" s="772"/>
      <c r="O53" s="772"/>
      <c r="P53" s="772"/>
      <c r="Q53" s="772"/>
      <c r="R53" s="772"/>
      <c r="S53" s="772"/>
      <c r="T53" s="772"/>
      <c r="U53" s="772"/>
      <c r="V53" s="772"/>
      <c r="W53" s="772"/>
    </row>
    <row r="54" spans="2:22" ht="12.75">
      <c r="B54" s="472"/>
      <c r="C54" s="774"/>
      <c r="D54" s="774"/>
      <c r="E54" s="774"/>
      <c r="F54" s="774"/>
      <c r="G54" s="774"/>
      <c r="H54" s="774"/>
      <c r="I54" s="774"/>
      <c r="J54" s="774"/>
      <c r="K54" s="774"/>
      <c r="L54" s="774"/>
      <c r="M54" s="774"/>
      <c r="N54" s="774"/>
      <c r="O54" s="774"/>
      <c r="P54" s="774"/>
      <c r="Q54" s="774"/>
      <c r="R54" s="774"/>
      <c r="S54" s="774"/>
      <c r="T54" s="774"/>
      <c r="U54" s="774"/>
      <c r="V54" s="774"/>
    </row>
    <row r="55" spans="2:22" ht="43.5" customHeight="1">
      <c r="B55" s="755" t="s">
        <v>495</v>
      </c>
      <c r="C55" s="755"/>
      <c r="D55" s="755"/>
      <c r="E55" s="755"/>
      <c r="F55" s="755"/>
      <c r="G55" s="755"/>
      <c r="H55" s="755"/>
      <c r="I55" s="755"/>
      <c r="J55" s="755"/>
      <c r="K55" s="755"/>
      <c r="L55" s="755"/>
      <c r="M55" s="755"/>
      <c r="N55" s="755"/>
      <c r="O55" s="755"/>
      <c r="P55" s="755"/>
      <c r="Q55" s="755"/>
      <c r="R55" s="755"/>
      <c r="S55" s="755"/>
      <c r="T55" s="755"/>
      <c r="U55" s="9"/>
      <c r="V55" s="9"/>
    </row>
    <row r="56" spans="2:22" ht="12.75">
      <c r="B56" s="8"/>
      <c r="C56" s="750"/>
      <c r="D56" s="750"/>
      <c r="E56" s="750"/>
      <c r="F56" s="750"/>
      <c r="G56" s="750"/>
      <c r="H56" s="750"/>
      <c r="I56" s="750"/>
      <c r="J56" s="750"/>
      <c r="K56" s="750"/>
      <c r="L56" s="750"/>
      <c r="M56" s="750"/>
      <c r="N56" s="750"/>
      <c r="O56" s="750"/>
      <c r="P56" s="750"/>
      <c r="Q56" s="750"/>
      <c r="R56" s="750"/>
      <c r="S56" s="750"/>
      <c r="T56" s="750"/>
      <c r="U56" s="750"/>
      <c r="V56" s="750"/>
    </row>
  </sheetData>
  <sheetProtection/>
  <mergeCells count="35">
    <mergeCell ref="CD27:CE27"/>
    <mergeCell ref="C54:J54"/>
    <mergeCell ref="K54:N54"/>
    <mergeCell ref="O54:R54"/>
    <mergeCell ref="S54:V54"/>
    <mergeCell ref="B33:S33"/>
    <mergeCell ref="BT27:BU27"/>
    <mergeCell ref="BV27:BW27"/>
    <mergeCell ref="BX27:BY27"/>
    <mergeCell ref="BZ27:CA27"/>
    <mergeCell ref="B53:W53"/>
    <mergeCell ref="B52:W52"/>
    <mergeCell ref="B55:T55"/>
    <mergeCell ref="C56:J56"/>
    <mergeCell ref="K56:N56"/>
    <mergeCell ref="O56:R56"/>
    <mergeCell ref="S56:V56"/>
    <mergeCell ref="C4:BR4"/>
    <mergeCell ref="C7:S7"/>
    <mergeCell ref="T7:AJ7"/>
    <mergeCell ref="AK7:BA7"/>
    <mergeCell ref="BB7:BR7"/>
    <mergeCell ref="A4:A6"/>
    <mergeCell ref="B4:B6"/>
    <mergeCell ref="C5:S5"/>
    <mergeCell ref="BZ5:CA5"/>
    <mergeCell ref="CE5:CF5"/>
    <mergeCell ref="A1:BR1"/>
    <mergeCell ref="BT5:BU5"/>
    <mergeCell ref="BV5:BW5"/>
    <mergeCell ref="BX5:BY5"/>
    <mergeCell ref="BT4:CA4"/>
    <mergeCell ref="BB5:BR5"/>
    <mergeCell ref="AK5:BA5"/>
    <mergeCell ref="T5:AJ5"/>
  </mergeCells>
  <printOptions/>
  <pageMargins left="0.25" right="0.25" top="0.75" bottom="0.75" header="0.3" footer="0.3"/>
  <pageSetup fitToHeight="0"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9"/>
  <sheetViews>
    <sheetView zoomScalePageLayoutView="0" workbookViewId="0" topLeftCell="A1">
      <selection activeCell="P12" sqref="P12"/>
    </sheetView>
  </sheetViews>
  <sheetFormatPr defaultColWidth="9.140625" defaultRowHeight="15"/>
  <cols>
    <col min="1" max="1" width="3.7109375" style="3" customWidth="1"/>
    <col min="2" max="2" width="27.00390625" style="4" customWidth="1"/>
    <col min="3" max="3" width="4.28125" style="14" customWidth="1"/>
    <col min="4" max="9" width="3.7109375" style="3" customWidth="1"/>
    <col min="10" max="10" width="4.8515625" style="3" customWidth="1"/>
    <col min="11" max="11" width="6.140625" style="3" customWidth="1"/>
    <col min="12" max="12" width="5.7109375" style="3" customWidth="1"/>
    <col min="13" max="13" width="6.7109375" style="3" customWidth="1"/>
    <col min="14" max="14" width="6.140625" style="3" customWidth="1"/>
    <col min="15" max="15" width="3.57421875" style="3" customWidth="1"/>
    <col min="16" max="16" width="6.7109375" style="3" customWidth="1"/>
    <col min="17" max="17" width="6.28125" style="3" customWidth="1"/>
    <col min="18" max="18" width="4.421875" style="3" customWidth="1"/>
    <col min="19" max="19" width="4.421875" style="15" customWidth="1"/>
    <col min="20" max="20" width="7.28125" style="518" customWidth="1"/>
    <col min="21" max="21" width="6.8515625" style="518" customWidth="1"/>
    <col min="22" max="22" width="3.7109375" style="518" customWidth="1"/>
    <col min="23" max="23" width="15.00390625" style="518" bestFit="1" customWidth="1"/>
    <col min="24" max="25" width="5.421875" style="518" bestFit="1" customWidth="1"/>
    <col min="26" max="26" width="4.140625" style="518" customWidth="1"/>
    <col min="27" max="30" width="9.140625" style="584" customWidth="1"/>
    <col min="31" max="16384" width="9.140625" style="212" customWidth="1"/>
  </cols>
  <sheetData>
    <row r="1" spans="1:30" s="168" customFormat="1" ht="32.25" customHeight="1">
      <c r="A1" s="734" t="s">
        <v>438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143"/>
      <c r="T1" s="523"/>
      <c r="U1" s="523"/>
      <c r="V1" s="523"/>
      <c r="W1" s="523"/>
      <c r="X1" s="523"/>
      <c r="Y1" s="523"/>
      <c r="Z1" s="518"/>
      <c r="AA1" s="518"/>
      <c r="AB1" s="518"/>
      <c r="AC1" s="518"/>
      <c r="AD1" s="518"/>
    </row>
    <row r="2" spans="1:30" s="168" customFormat="1" ht="34.5" customHeight="1">
      <c r="A2" s="778" t="s">
        <v>306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778"/>
      <c r="S2" s="143"/>
      <c r="T2" s="523"/>
      <c r="U2" s="523"/>
      <c r="V2" s="523"/>
      <c r="W2" s="523"/>
      <c r="X2" s="523"/>
      <c r="Y2" s="523"/>
      <c r="Z2" s="518"/>
      <c r="AA2" s="518"/>
      <c r="AB2" s="518"/>
      <c r="AC2" s="518"/>
      <c r="AD2" s="518"/>
    </row>
    <row r="3" spans="1:30" s="168" customFormat="1" ht="12.75">
      <c r="A3" s="84"/>
      <c r="B3" s="111"/>
      <c r="C3" s="14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143"/>
      <c r="T3" s="534"/>
      <c r="U3" s="534"/>
      <c r="V3" s="534"/>
      <c r="W3" s="534"/>
      <c r="X3" s="534"/>
      <c r="Y3" s="534"/>
      <c r="Z3" s="518"/>
      <c r="AA3" s="518"/>
      <c r="AB3" s="518"/>
      <c r="AC3" s="518"/>
      <c r="AD3" s="518"/>
    </row>
    <row r="4" spans="1:30" s="168" customFormat="1" ht="78" customHeight="1">
      <c r="A4" s="727" t="s">
        <v>13</v>
      </c>
      <c r="B4" s="715" t="s">
        <v>519</v>
      </c>
      <c r="C4" s="727" t="s">
        <v>65</v>
      </c>
      <c r="D4" s="715" t="s">
        <v>59</v>
      </c>
      <c r="E4" s="715"/>
      <c r="F4" s="715"/>
      <c r="G4" s="715"/>
      <c r="H4" s="715"/>
      <c r="I4" s="715"/>
      <c r="J4" s="715"/>
      <c r="K4" s="727" t="s">
        <v>67</v>
      </c>
      <c r="L4" s="727" t="s">
        <v>68</v>
      </c>
      <c r="M4" s="727" t="s">
        <v>69</v>
      </c>
      <c r="N4" s="727" t="s">
        <v>70</v>
      </c>
      <c r="O4" s="727" t="s">
        <v>308</v>
      </c>
      <c r="P4" s="725" t="s">
        <v>537</v>
      </c>
      <c r="Q4" s="727" t="s">
        <v>307</v>
      </c>
      <c r="R4" s="727" t="s">
        <v>538</v>
      </c>
      <c r="S4" s="143"/>
      <c r="T4" s="716" t="s">
        <v>27</v>
      </c>
      <c r="U4" s="716"/>
      <c r="V4" s="716"/>
      <c r="W4" s="716"/>
      <c r="X4" s="716"/>
      <c r="Y4" s="716"/>
      <c r="Z4" s="518"/>
      <c r="AA4" s="518"/>
      <c r="AB4" s="518"/>
      <c r="AC4" s="518"/>
      <c r="AD4" s="518"/>
    </row>
    <row r="5" spans="1:30" s="168" customFormat="1" ht="123" customHeight="1">
      <c r="A5" s="725"/>
      <c r="B5" s="779"/>
      <c r="C5" s="725"/>
      <c r="D5" s="163" t="s">
        <v>60</v>
      </c>
      <c r="E5" s="163" t="s">
        <v>61</v>
      </c>
      <c r="F5" s="163" t="s">
        <v>62</v>
      </c>
      <c r="G5" s="163" t="s">
        <v>63</v>
      </c>
      <c r="H5" s="163" t="s">
        <v>310</v>
      </c>
      <c r="I5" s="163" t="s">
        <v>64</v>
      </c>
      <c r="J5" s="145" t="s">
        <v>311</v>
      </c>
      <c r="K5" s="725"/>
      <c r="L5" s="725"/>
      <c r="M5" s="725"/>
      <c r="N5" s="725"/>
      <c r="O5" s="725"/>
      <c r="P5" s="726"/>
      <c r="Q5" s="725"/>
      <c r="R5" s="725"/>
      <c r="S5" s="143"/>
      <c r="T5" s="780" t="s">
        <v>273</v>
      </c>
      <c r="U5" s="780"/>
      <c r="V5" s="523"/>
      <c r="W5" s="780" t="s">
        <v>7</v>
      </c>
      <c r="X5" s="780"/>
      <c r="Y5" s="780"/>
      <c r="Z5" s="518"/>
      <c r="AA5" s="518"/>
      <c r="AB5" s="518"/>
      <c r="AC5" s="518"/>
      <c r="AD5" s="518"/>
    </row>
    <row r="6" spans="1:30" s="168" customFormat="1" ht="12.75">
      <c r="A6" s="146">
        <v>1</v>
      </c>
      <c r="B6" s="146">
        <v>2</v>
      </c>
      <c r="C6" s="146">
        <v>3</v>
      </c>
      <c r="D6" s="146">
        <v>4</v>
      </c>
      <c r="E6" s="146">
        <v>5</v>
      </c>
      <c r="F6" s="146">
        <v>6</v>
      </c>
      <c r="G6" s="146">
        <v>7</v>
      </c>
      <c r="H6" s="146">
        <v>8</v>
      </c>
      <c r="I6" s="146">
        <v>9</v>
      </c>
      <c r="J6" s="146">
        <v>10</v>
      </c>
      <c r="K6" s="146">
        <v>11</v>
      </c>
      <c r="L6" s="146">
        <v>12</v>
      </c>
      <c r="M6" s="146">
        <v>13</v>
      </c>
      <c r="N6" s="146">
        <v>14</v>
      </c>
      <c r="O6" s="781">
        <v>15</v>
      </c>
      <c r="P6" s="782"/>
      <c r="Q6" s="146">
        <v>16</v>
      </c>
      <c r="R6" s="146">
        <v>17</v>
      </c>
      <c r="S6" s="143"/>
      <c r="T6" s="576" t="s">
        <v>6</v>
      </c>
      <c r="U6" s="576" t="s">
        <v>8</v>
      </c>
      <c r="V6" s="523"/>
      <c r="W6" s="523" t="s">
        <v>10</v>
      </c>
      <c r="X6" s="523" t="s">
        <v>9</v>
      </c>
      <c r="Y6" s="523" t="s">
        <v>11</v>
      </c>
      <c r="Z6" s="518"/>
      <c r="AA6" s="518"/>
      <c r="AB6" s="518"/>
      <c r="AC6" s="518"/>
      <c r="AD6" s="518"/>
    </row>
    <row r="7" spans="1:30" s="168" customFormat="1" ht="12.75">
      <c r="A7" s="47"/>
      <c r="B7" s="214" t="str">
        <f>1!B10</f>
        <v>Среднего общего образования</v>
      </c>
      <c r="C7" s="217"/>
      <c r="D7" s="26"/>
      <c r="E7" s="26"/>
      <c r="F7" s="26"/>
      <c r="G7" s="26"/>
      <c r="H7" s="26"/>
      <c r="I7" s="26"/>
      <c r="J7" s="220"/>
      <c r="K7" s="26"/>
      <c r="L7" s="26"/>
      <c r="M7" s="26"/>
      <c r="N7" s="26"/>
      <c r="O7" s="26"/>
      <c r="P7" s="26"/>
      <c r="Q7" s="26"/>
      <c r="R7" s="26"/>
      <c r="S7" s="143"/>
      <c r="T7" s="523"/>
      <c r="U7" s="523"/>
      <c r="V7" s="523"/>
      <c r="W7" s="523"/>
      <c r="X7" s="523"/>
      <c r="Y7" s="526"/>
      <c r="Z7" s="577"/>
      <c r="AA7" s="518"/>
      <c r="AB7" s="518"/>
      <c r="AC7" s="518"/>
      <c r="AD7" s="518"/>
    </row>
    <row r="8" spans="1:30" s="168" customFormat="1" ht="25.5">
      <c r="A8" s="47"/>
      <c r="B8" s="214" t="str">
        <f>1!B11</f>
        <v>Среднего (полного)  общего образования</v>
      </c>
      <c r="C8" s="218"/>
      <c r="D8" s="132"/>
      <c r="E8" s="132"/>
      <c r="F8" s="127"/>
      <c r="G8" s="127"/>
      <c r="H8" s="127"/>
      <c r="I8" s="127"/>
      <c r="J8" s="215">
        <f>I8+H8+G8+F8+E8+D8</f>
        <v>0</v>
      </c>
      <c r="K8" s="26"/>
      <c r="L8" s="26"/>
      <c r="M8" s="26"/>
      <c r="N8" s="26"/>
      <c r="O8" s="26"/>
      <c r="P8" s="26"/>
      <c r="Q8" s="26"/>
      <c r="R8" s="26"/>
      <c r="S8" s="143"/>
      <c r="T8" s="526">
        <f>G8+H8</f>
        <v>0</v>
      </c>
      <c r="U8" s="523">
        <f>L8</f>
        <v>0</v>
      </c>
      <c r="V8" s="523"/>
      <c r="W8" s="523">
        <f>(J8+M8)-(L8+N8)</f>
        <v>0</v>
      </c>
      <c r="X8" s="523"/>
      <c r="Y8" s="526">
        <f>3!H9</f>
        <v>0</v>
      </c>
      <c r="Z8" s="577"/>
      <c r="AA8" s="518"/>
      <c r="AB8" s="518"/>
      <c r="AC8" s="518"/>
      <c r="AD8" s="518"/>
    </row>
    <row r="9" spans="1:30" s="168" customFormat="1" ht="12.75">
      <c r="A9" s="47"/>
      <c r="B9" s="214" t="str">
        <f>1!B12</f>
        <v>МОУ СОШ № 14</v>
      </c>
      <c r="C9" s="218">
        <v>1</v>
      </c>
      <c r="D9" s="132">
        <v>6</v>
      </c>
      <c r="E9" s="132">
        <v>0</v>
      </c>
      <c r="F9" s="127">
        <v>1</v>
      </c>
      <c r="G9" s="127">
        <v>15</v>
      </c>
      <c r="H9" s="127">
        <v>35</v>
      </c>
      <c r="I9" s="127">
        <v>5</v>
      </c>
      <c r="J9" s="215">
        <f>I9+H9+G9+F9+E9+D9</f>
        <v>62</v>
      </c>
      <c r="K9" s="26">
        <v>62</v>
      </c>
      <c r="L9" s="26">
        <v>50</v>
      </c>
      <c r="M9" s="26">
        <v>31</v>
      </c>
      <c r="N9" s="26">
        <v>26</v>
      </c>
      <c r="O9" s="26">
        <v>1</v>
      </c>
      <c r="P9" s="689">
        <v>5645</v>
      </c>
      <c r="Q9" s="26">
        <v>1</v>
      </c>
      <c r="R9" s="26">
        <v>1</v>
      </c>
      <c r="S9" s="143"/>
      <c r="T9" s="526">
        <f aca="true" t="shared" si="0" ref="T9:T18">G9+H9</f>
        <v>50</v>
      </c>
      <c r="U9" s="523">
        <f aca="true" t="shared" si="1" ref="U9:U18">L9</f>
        <v>50</v>
      </c>
      <c r="V9" s="523"/>
      <c r="W9" s="523">
        <f aca="true" t="shared" si="2" ref="W9:W18">(J9+M9)-(L9+N9)</f>
        <v>17</v>
      </c>
      <c r="X9" s="523"/>
      <c r="Y9" s="526">
        <f>3!H10</f>
        <v>17</v>
      </c>
      <c r="Z9" s="577"/>
      <c r="AA9" s="518"/>
      <c r="AB9" s="518"/>
      <c r="AC9" s="518"/>
      <c r="AD9" s="518"/>
    </row>
    <row r="10" spans="1:30" s="168" customFormat="1" ht="12.75">
      <c r="A10" s="47"/>
      <c r="B10" s="214">
        <f>1!B13</f>
        <v>0</v>
      </c>
      <c r="C10" s="218"/>
      <c r="D10" s="132"/>
      <c r="E10" s="132"/>
      <c r="F10" s="127"/>
      <c r="G10" s="127"/>
      <c r="H10" s="127"/>
      <c r="I10" s="127"/>
      <c r="J10" s="215">
        <f aca="true" t="shared" si="3" ref="J10:J17">I10+H10+G10+F10+E10+D10</f>
        <v>0</v>
      </c>
      <c r="K10" s="26"/>
      <c r="L10" s="26"/>
      <c r="M10" s="26"/>
      <c r="N10" s="26"/>
      <c r="O10" s="26"/>
      <c r="P10" s="26"/>
      <c r="Q10" s="26"/>
      <c r="R10" s="26"/>
      <c r="S10" s="143"/>
      <c r="T10" s="526">
        <f t="shared" si="0"/>
        <v>0</v>
      </c>
      <c r="U10" s="523">
        <f t="shared" si="1"/>
        <v>0</v>
      </c>
      <c r="V10" s="523"/>
      <c r="W10" s="523">
        <f t="shared" si="2"/>
        <v>0</v>
      </c>
      <c r="X10" s="523"/>
      <c r="Y10" s="526">
        <f>3!H11</f>
        <v>0</v>
      </c>
      <c r="Z10" s="577"/>
      <c r="AA10" s="518"/>
      <c r="AB10" s="518"/>
      <c r="AC10" s="518"/>
      <c r="AD10" s="518"/>
    </row>
    <row r="11" spans="1:30" s="168" customFormat="1" ht="12.75">
      <c r="A11" s="47"/>
      <c r="B11" s="214" t="str">
        <f>1!B14</f>
        <v>Основного общего образования</v>
      </c>
      <c r="C11" s="217"/>
      <c r="D11" s="26"/>
      <c r="E11" s="26"/>
      <c r="F11" s="26"/>
      <c r="G11" s="26"/>
      <c r="H11" s="26"/>
      <c r="I11" s="26"/>
      <c r="J11" s="215"/>
      <c r="K11" s="26"/>
      <c r="L11" s="26"/>
      <c r="M11" s="26"/>
      <c r="N11" s="26"/>
      <c r="O11" s="26"/>
      <c r="P11" s="26"/>
      <c r="Q11" s="26"/>
      <c r="R11" s="26"/>
      <c r="S11" s="143"/>
      <c r="T11" s="526"/>
      <c r="U11" s="523"/>
      <c r="V11" s="523"/>
      <c r="W11" s="523"/>
      <c r="X11" s="523"/>
      <c r="Y11" s="526"/>
      <c r="Z11" s="577"/>
      <c r="AA11" s="518"/>
      <c r="AB11" s="518"/>
      <c r="AC11" s="518"/>
      <c r="AD11" s="518"/>
    </row>
    <row r="12" spans="1:30" s="168" customFormat="1" ht="12.75">
      <c r="A12" s="47"/>
      <c r="B12" s="214">
        <f>1!B15</f>
        <v>0</v>
      </c>
      <c r="C12" s="217"/>
      <c r="D12" s="26"/>
      <c r="E12" s="26"/>
      <c r="F12" s="26"/>
      <c r="G12" s="26"/>
      <c r="H12" s="26"/>
      <c r="I12" s="26"/>
      <c r="J12" s="215">
        <f t="shared" si="3"/>
        <v>0</v>
      </c>
      <c r="K12" s="26"/>
      <c r="L12" s="26"/>
      <c r="M12" s="26"/>
      <c r="N12" s="26"/>
      <c r="O12" s="26"/>
      <c r="P12" s="26"/>
      <c r="Q12" s="26"/>
      <c r="R12" s="26"/>
      <c r="S12" s="143"/>
      <c r="T12" s="526">
        <f t="shared" si="0"/>
        <v>0</v>
      </c>
      <c r="U12" s="523">
        <f t="shared" si="1"/>
        <v>0</v>
      </c>
      <c r="V12" s="523"/>
      <c r="W12" s="523">
        <f t="shared" si="2"/>
        <v>0</v>
      </c>
      <c r="X12" s="523"/>
      <c r="Y12" s="526">
        <f>3!H13</f>
        <v>0</v>
      </c>
      <c r="Z12" s="577"/>
      <c r="AA12" s="518"/>
      <c r="AB12" s="518"/>
      <c r="AC12" s="518"/>
      <c r="AD12" s="518"/>
    </row>
    <row r="13" spans="1:30" s="168" customFormat="1" ht="12.75">
      <c r="A13" s="47"/>
      <c r="B13" s="214">
        <f>1!B16</f>
        <v>0</v>
      </c>
      <c r="C13" s="217"/>
      <c r="D13" s="26"/>
      <c r="E13" s="26"/>
      <c r="F13" s="26"/>
      <c r="G13" s="26"/>
      <c r="H13" s="26"/>
      <c r="I13" s="26"/>
      <c r="J13" s="215">
        <f t="shared" si="3"/>
        <v>0</v>
      </c>
      <c r="K13" s="26"/>
      <c r="L13" s="26"/>
      <c r="M13" s="26"/>
      <c r="N13" s="26"/>
      <c r="O13" s="26"/>
      <c r="P13" s="26"/>
      <c r="Q13" s="26"/>
      <c r="R13" s="26"/>
      <c r="S13" s="143"/>
      <c r="T13" s="526">
        <f t="shared" si="0"/>
        <v>0</v>
      </c>
      <c r="U13" s="523">
        <f t="shared" si="1"/>
        <v>0</v>
      </c>
      <c r="V13" s="523"/>
      <c r="W13" s="523">
        <f t="shared" si="2"/>
        <v>0</v>
      </c>
      <c r="X13" s="523"/>
      <c r="Y13" s="526">
        <f>3!H14</f>
        <v>0</v>
      </c>
      <c r="Z13" s="577"/>
      <c r="AA13" s="518"/>
      <c r="AB13" s="518"/>
      <c r="AC13" s="518"/>
      <c r="AD13" s="518"/>
    </row>
    <row r="14" spans="1:30" s="168" customFormat="1" ht="12.75">
      <c r="A14" s="47"/>
      <c r="B14" s="214">
        <f>1!B17</f>
        <v>0</v>
      </c>
      <c r="C14" s="218"/>
      <c r="D14" s="133"/>
      <c r="E14" s="133"/>
      <c r="F14" s="126"/>
      <c r="G14" s="126"/>
      <c r="H14" s="126"/>
      <c r="I14" s="126"/>
      <c r="J14" s="215">
        <f t="shared" si="3"/>
        <v>0</v>
      </c>
      <c r="K14" s="26"/>
      <c r="L14" s="26"/>
      <c r="M14" s="26"/>
      <c r="N14" s="26"/>
      <c r="O14" s="26"/>
      <c r="P14" s="26"/>
      <c r="Q14" s="26"/>
      <c r="R14" s="26"/>
      <c r="S14" s="143"/>
      <c r="T14" s="526">
        <f t="shared" si="0"/>
        <v>0</v>
      </c>
      <c r="U14" s="523">
        <f t="shared" si="1"/>
        <v>0</v>
      </c>
      <c r="V14" s="523"/>
      <c r="W14" s="523">
        <f t="shared" si="2"/>
        <v>0</v>
      </c>
      <c r="X14" s="523"/>
      <c r="Y14" s="526">
        <f>3!H15</f>
        <v>0</v>
      </c>
      <c r="Z14" s="577"/>
      <c r="AA14" s="518"/>
      <c r="AB14" s="518"/>
      <c r="AC14" s="518"/>
      <c r="AD14" s="518"/>
    </row>
    <row r="15" spans="1:30" s="168" customFormat="1" ht="12.75">
      <c r="A15" s="47"/>
      <c r="B15" s="214" t="str">
        <f>1!B18</f>
        <v>Начального общего образования</v>
      </c>
      <c r="C15" s="217"/>
      <c r="D15" s="26"/>
      <c r="E15" s="26"/>
      <c r="F15" s="26"/>
      <c r="G15" s="26"/>
      <c r="H15" s="26"/>
      <c r="I15" s="26"/>
      <c r="J15" s="215"/>
      <c r="K15" s="26"/>
      <c r="L15" s="26"/>
      <c r="M15" s="26"/>
      <c r="N15" s="26"/>
      <c r="O15" s="26"/>
      <c r="P15" s="26"/>
      <c r="Q15" s="26"/>
      <c r="R15" s="26"/>
      <c r="S15" s="143"/>
      <c r="T15" s="526"/>
      <c r="U15" s="523"/>
      <c r="V15" s="523"/>
      <c r="W15" s="523"/>
      <c r="X15" s="523"/>
      <c r="Y15" s="526"/>
      <c r="Z15" s="577"/>
      <c r="AA15" s="518"/>
      <c r="AB15" s="518"/>
      <c r="AC15" s="518"/>
      <c r="AD15" s="518"/>
    </row>
    <row r="16" spans="1:30" s="168" customFormat="1" ht="12.75">
      <c r="A16" s="47"/>
      <c r="B16" s="214">
        <f>1!B19</f>
        <v>0</v>
      </c>
      <c r="C16" s="217"/>
      <c r="D16" s="26"/>
      <c r="E16" s="26"/>
      <c r="F16" s="26"/>
      <c r="G16" s="26"/>
      <c r="H16" s="26"/>
      <c r="I16" s="26"/>
      <c r="J16" s="215">
        <f t="shared" si="3"/>
        <v>0</v>
      </c>
      <c r="K16" s="26"/>
      <c r="L16" s="26"/>
      <c r="M16" s="26"/>
      <c r="N16" s="26"/>
      <c r="O16" s="26"/>
      <c r="P16" s="26"/>
      <c r="Q16" s="26"/>
      <c r="R16" s="26"/>
      <c r="S16" s="143"/>
      <c r="T16" s="526">
        <f t="shared" si="0"/>
        <v>0</v>
      </c>
      <c r="U16" s="523">
        <f t="shared" si="1"/>
        <v>0</v>
      </c>
      <c r="V16" s="523"/>
      <c r="W16" s="523">
        <f t="shared" si="2"/>
        <v>0</v>
      </c>
      <c r="X16" s="523"/>
      <c r="Y16" s="526">
        <f>3!H17</f>
        <v>0</v>
      </c>
      <c r="Z16" s="577"/>
      <c r="AA16" s="518"/>
      <c r="AB16" s="518"/>
      <c r="AC16" s="518"/>
      <c r="AD16" s="518"/>
    </row>
    <row r="17" spans="1:30" s="168" customFormat="1" ht="12.75">
      <c r="A17" s="47"/>
      <c r="B17" s="214">
        <f>1!B20</f>
        <v>0</v>
      </c>
      <c r="C17" s="217"/>
      <c r="D17" s="26"/>
      <c r="E17" s="26"/>
      <c r="F17" s="26"/>
      <c r="G17" s="26"/>
      <c r="H17" s="26"/>
      <c r="I17" s="26"/>
      <c r="J17" s="215">
        <f t="shared" si="3"/>
        <v>0</v>
      </c>
      <c r="K17" s="26"/>
      <c r="L17" s="26"/>
      <c r="M17" s="26"/>
      <c r="N17" s="26"/>
      <c r="O17" s="26"/>
      <c r="P17" s="26"/>
      <c r="Q17" s="26"/>
      <c r="R17" s="26"/>
      <c r="S17" s="143"/>
      <c r="T17" s="526">
        <f t="shared" si="0"/>
        <v>0</v>
      </c>
      <c r="U17" s="523">
        <f t="shared" si="1"/>
        <v>0</v>
      </c>
      <c r="V17" s="523"/>
      <c r="W17" s="523">
        <f t="shared" si="2"/>
        <v>0</v>
      </c>
      <c r="X17" s="523"/>
      <c r="Y17" s="526">
        <f>3!H18</f>
        <v>0</v>
      </c>
      <c r="Z17" s="577"/>
      <c r="AA17" s="518"/>
      <c r="AB17" s="518"/>
      <c r="AC17" s="518"/>
      <c r="AD17" s="518"/>
    </row>
    <row r="18" spans="1:30" s="168" customFormat="1" ht="12.75">
      <c r="A18" s="47"/>
      <c r="B18" s="214">
        <f>1!B21</f>
        <v>0</v>
      </c>
      <c r="C18" s="218"/>
      <c r="D18" s="133"/>
      <c r="E18" s="133"/>
      <c r="F18" s="126"/>
      <c r="G18" s="126"/>
      <c r="H18" s="126"/>
      <c r="I18" s="126"/>
      <c r="J18" s="220">
        <f>I18+H18+G18+F18+E18+D18</f>
        <v>0</v>
      </c>
      <c r="K18" s="26"/>
      <c r="L18" s="26"/>
      <c r="M18" s="26"/>
      <c r="N18" s="26"/>
      <c r="O18" s="26"/>
      <c r="P18" s="26"/>
      <c r="Q18" s="26"/>
      <c r="R18" s="26"/>
      <c r="S18" s="143"/>
      <c r="T18" s="526">
        <f t="shared" si="0"/>
        <v>0</v>
      </c>
      <c r="U18" s="523">
        <f t="shared" si="1"/>
        <v>0</v>
      </c>
      <c r="V18" s="523"/>
      <c r="W18" s="523">
        <f t="shared" si="2"/>
        <v>0</v>
      </c>
      <c r="X18" s="523"/>
      <c r="Y18" s="526">
        <f>3!H19</f>
        <v>0</v>
      </c>
      <c r="Z18" s="577"/>
      <c r="AA18" s="565" t="s">
        <v>247</v>
      </c>
      <c r="AB18" s="565"/>
      <c r="AC18" s="578" t="s">
        <v>370</v>
      </c>
      <c r="AD18" s="565"/>
    </row>
    <row r="19" spans="1:30" s="168" customFormat="1" ht="25.5">
      <c r="A19" s="114"/>
      <c r="B19" s="203" t="str">
        <f>1!B22</f>
        <v>ИТОГО в общеобразовательных  учреждениях:</v>
      </c>
      <c r="C19" s="115">
        <f>SUM(C8:C18)</f>
        <v>1</v>
      </c>
      <c r="D19" s="115">
        <f aca="true" t="shared" si="4" ref="D19:R19">SUM(D8:D18)</f>
        <v>6</v>
      </c>
      <c r="E19" s="115">
        <f t="shared" si="4"/>
        <v>0</v>
      </c>
      <c r="F19" s="115">
        <f t="shared" si="4"/>
        <v>1</v>
      </c>
      <c r="G19" s="115">
        <f t="shared" si="4"/>
        <v>15</v>
      </c>
      <c r="H19" s="115">
        <f t="shared" si="4"/>
        <v>35</v>
      </c>
      <c r="I19" s="115">
        <f t="shared" si="4"/>
        <v>5</v>
      </c>
      <c r="J19" s="331">
        <f t="shared" si="4"/>
        <v>62</v>
      </c>
      <c r="K19" s="331">
        <f t="shared" si="4"/>
        <v>62</v>
      </c>
      <c r="L19" s="115">
        <f t="shared" si="4"/>
        <v>50</v>
      </c>
      <c r="M19" s="115">
        <f t="shared" si="4"/>
        <v>31</v>
      </c>
      <c r="N19" s="115">
        <f t="shared" si="4"/>
        <v>26</v>
      </c>
      <c r="O19" s="213">
        <f>SUM(O8:O18)</f>
        <v>1</v>
      </c>
      <c r="P19" s="213"/>
      <c r="Q19" s="213">
        <f>SUM(Q8:Q18)</f>
        <v>1</v>
      </c>
      <c r="R19" s="331">
        <f t="shared" si="4"/>
        <v>1</v>
      </c>
      <c r="S19" s="147"/>
      <c r="T19" s="579">
        <f>SUM(T8:T18)</f>
        <v>50</v>
      </c>
      <c r="U19" s="579">
        <f>SUM(U8:U18)</f>
        <v>50</v>
      </c>
      <c r="V19" s="580"/>
      <c r="W19" s="579">
        <f>SUM(W8:W18)</f>
        <v>17</v>
      </c>
      <c r="X19" s="579">
        <f>SUM(X8:X18)</f>
        <v>0</v>
      </c>
      <c r="Y19" s="579">
        <f>SUM(Y8:Y18)</f>
        <v>17</v>
      </c>
      <c r="Z19" s="518"/>
      <c r="AA19" s="581">
        <f>J19</f>
        <v>62</v>
      </c>
      <c r="AB19" s="710">
        <f>AA19/AA20</f>
        <v>0.6666666666666666</v>
      </c>
      <c r="AC19" s="581">
        <f>K19</f>
        <v>62</v>
      </c>
      <c r="AD19" s="710">
        <f>AC19/AC20</f>
        <v>1</v>
      </c>
    </row>
    <row r="20" spans="1:30" s="168" customFormat="1" ht="27.75" customHeight="1">
      <c r="A20" s="49"/>
      <c r="B20" s="214" t="str">
        <f>1!B23</f>
        <v>Вечерние (сменные) общеобразовательные учреждения</v>
      </c>
      <c r="C20" s="219"/>
      <c r="D20" s="187"/>
      <c r="E20" s="187"/>
      <c r="F20" s="187"/>
      <c r="G20" s="187"/>
      <c r="H20" s="187"/>
      <c r="I20" s="187"/>
      <c r="J20" s="120"/>
      <c r="K20" s="187"/>
      <c r="L20" s="187"/>
      <c r="M20" s="187"/>
      <c r="N20" s="187"/>
      <c r="O20" s="187"/>
      <c r="P20" s="187"/>
      <c r="Q20" s="187"/>
      <c r="R20" s="187"/>
      <c r="S20" s="143"/>
      <c r="T20" s="777" t="s">
        <v>66</v>
      </c>
      <c r="U20" s="777"/>
      <c r="V20" s="523"/>
      <c r="W20" s="777" t="s">
        <v>66</v>
      </c>
      <c r="X20" s="777"/>
      <c r="Y20" s="777"/>
      <c r="Z20" s="518"/>
      <c r="AA20" s="566">
        <f>6!C19</f>
        <v>93</v>
      </c>
      <c r="AB20" s="710"/>
      <c r="AC20" s="565">
        <f>AA19</f>
        <v>62</v>
      </c>
      <c r="AD20" s="710"/>
    </row>
    <row r="21" spans="1:30" s="168" customFormat="1" ht="15" customHeight="1">
      <c r="A21" s="49"/>
      <c r="B21" s="214">
        <f>1!B24</f>
        <v>0</v>
      </c>
      <c r="C21" s="219"/>
      <c r="D21" s="187"/>
      <c r="E21" s="187"/>
      <c r="F21" s="187"/>
      <c r="G21" s="187"/>
      <c r="H21" s="187"/>
      <c r="I21" s="187"/>
      <c r="J21" s="220">
        <f>I21+H21+G21+F21+E21+D21</f>
        <v>0</v>
      </c>
      <c r="K21" s="187"/>
      <c r="L21" s="187"/>
      <c r="M21" s="187"/>
      <c r="N21" s="187"/>
      <c r="O21" s="187"/>
      <c r="P21" s="187"/>
      <c r="Q21" s="187"/>
      <c r="R21" s="187"/>
      <c r="S21" s="143"/>
      <c r="T21" s="526">
        <f>G21+H21</f>
        <v>0</v>
      </c>
      <c r="U21" s="523">
        <f>L21</f>
        <v>0</v>
      </c>
      <c r="V21" s="523"/>
      <c r="W21" s="523">
        <f>(J21+M21)-(L21+N21)</f>
        <v>0</v>
      </c>
      <c r="X21" s="523"/>
      <c r="Y21" s="526">
        <f>3!H22</f>
        <v>0</v>
      </c>
      <c r="Z21" s="518"/>
      <c r="AA21" s="518"/>
      <c r="AB21" s="518"/>
      <c r="AC21" s="518"/>
      <c r="AD21" s="518"/>
    </row>
    <row r="22" spans="1:30" s="168" customFormat="1" ht="12.75">
      <c r="A22" s="49"/>
      <c r="B22" s="214">
        <f>1!B25</f>
        <v>0</v>
      </c>
      <c r="C22" s="219"/>
      <c r="D22" s="187"/>
      <c r="E22" s="187"/>
      <c r="F22" s="187"/>
      <c r="G22" s="187"/>
      <c r="H22" s="187"/>
      <c r="I22" s="187"/>
      <c r="J22" s="220">
        <f>I22+H22+G22+F22+E22+D22</f>
        <v>0</v>
      </c>
      <c r="K22" s="187"/>
      <c r="L22" s="187"/>
      <c r="M22" s="187"/>
      <c r="N22" s="187"/>
      <c r="O22" s="187"/>
      <c r="P22" s="187"/>
      <c r="Q22" s="187"/>
      <c r="R22" s="187"/>
      <c r="S22" s="143"/>
      <c r="T22" s="526">
        <f>G22+H22</f>
        <v>0</v>
      </c>
      <c r="U22" s="523">
        <f>L22</f>
        <v>0</v>
      </c>
      <c r="V22" s="523"/>
      <c r="W22" s="523">
        <f>(J22+M22)-(L22+N22)</f>
        <v>0</v>
      </c>
      <c r="X22" s="523"/>
      <c r="Y22" s="526">
        <f>3!H23</f>
        <v>0</v>
      </c>
      <c r="Z22" s="518"/>
      <c r="AA22" s="518"/>
      <c r="AB22" s="518"/>
      <c r="AC22" s="518"/>
      <c r="AD22" s="518"/>
    </row>
    <row r="23" spans="1:30" s="168" customFormat="1" ht="12.75">
      <c r="A23" s="49"/>
      <c r="B23" s="214">
        <f>1!B26</f>
        <v>0</v>
      </c>
      <c r="C23" s="219"/>
      <c r="D23" s="187"/>
      <c r="E23" s="187"/>
      <c r="F23" s="187"/>
      <c r="G23" s="187"/>
      <c r="H23" s="187"/>
      <c r="I23" s="187"/>
      <c r="J23" s="220">
        <f>I23+H23+G23+F23+E23+D23</f>
        <v>0</v>
      </c>
      <c r="K23" s="187"/>
      <c r="L23" s="187"/>
      <c r="M23" s="187"/>
      <c r="N23" s="187"/>
      <c r="O23" s="187"/>
      <c r="P23" s="187"/>
      <c r="Q23" s="187"/>
      <c r="R23" s="187"/>
      <c r="S23" s="143"/>
      <c r="T23" s="526">
        <f>G23+H23</f>
        <v>0</v>
      </c>
      <c r="U23" s="523">
        <f>L23</f>
        <v>0</v>
      </c>
      <c r="V23" s="523"/>
      <c r="W23" s="523">
        <f>(J23+M23)-(L23+N23)</f>
        <v>0</v>
      </c>
      <c r="X23" s="523"/>
      <c r="Y23" s="526">
        <f>3!H24</f>
        <v>0</v>
      </c>
      <c r="Z23" s="518"/>
      <c r="AA23" s="518"/>
      <c r="AB23" s="518"/>
      <c r="AC23" s="518"/>
      <c r="AD23" s="518"/>
    </row>
    <row r="24" spans="1:30" s="168" customFormat="1" ht="38.25">
      <c r="A24" s="49"/>
      <c r="B24" s="203" t="str">
        <f>1!B27</f>
        <v>ИТОГО в вечерних (сменных) общеобразовательных учреждениях:</v>
      </c>
      <c r="C24" s="115">
        <f>SUM(C21:C23)</f>
        <v>0</v>
      </c>
      <c r="D24" s="115">
        <f aca="true" t="shared" si="5" ref="D24:R24">SUM(D22:D23)</f>
        <v>0</v>
      </c>
      <c r="E24" s="115">
        <f t="shared" si="5"/>
        <v>0</v>
      </c>
      <c r="F24" s="115">
        <f t="shared" si="5"/>
        <v>0</v>
      </c>
      <c r="G24" s="115">
        <f t="shared" si="5"/>
        <v>0</v>
      </c>
      <c r="H24" s="115">
        <f t="shared" si="5"/>
        <v>0</v>
      </c>
      <c r="I24" s="115">
        <f t="shared" si="5"/>
        <v>0</v>
      </c>
      <c r="J24" s="115">
        <f t="shared" si="5"/>
        <v>0</v>
      </c>
      <c r="K24" s="115">
        <f t="shared" si="5"/>
        <v>0</v>
      </c>
      <c r="L24" s="115">
        <f t="shared" si="5"/>
        <v>0</v>
      </c>
      <c r="M24" s="115">
        <f t="shared" si="5"/>
        <v>0</v>
      </c>
      <c r="N24" s="115">
        <f t="shared" si="5"/>
        <v>0</v>
      </c>
      <c r="O24" s="115">
        <f t="shared" si="5"/>
        <v>0</v>
      </c>
      <c r="P24" s="115"/>
      <c r="Q24" s="115">
        <f t="shared" si="5"/>
        <v>0</v>
      </c>
      <c r="R24" s="115">
        <f t="shared" si="5"/>
        <v>0</v>
      </c>
      <c r="S24" s="143"/>
      <c r="T24" s="579">
        <f>SUM(T21:T23)</f>
        <v>0</v>
      </c>
      <c r="U24" s="579">
        <f>SUM(U21:U23)</f>
        <v>0</v>
      </c>
      <c r="V24" s="523"/>
      <c r="W24" s="579">
        <f>SUM(W21:W23)</f>
        <v>0</v>
      </c>
      <c r="X24" s="579">
        <f>SUM(X21:X23)</f>
        <v>0</v>
      </c>
      <c r="Y24" s="579">
        <f>SUM(Y21:Y23)</f>
        <v>0</v>
      </c>
      <c r="Z24" s="518"/>
      <c r="AA24" s="578" t="s">
        <v>373</v>
      </c>
      <c r="AB24" s="565"/>
      <c r="AC24" s="518"/>
      <c r="AD24" s="518"/>
    </row>
    <row r="25" spans="1:30" s="211" customFormat="1" ht="16.5">
      <c r="A25" s="48"/>
      <c r="B25" s="204" t="str">
        <f>1!B28</f>
        <v>ВСЕГО:</v>
      </c>
      <c r="C25" s="180">
        <f aca="true" t="shared" si="6" ref="C25:R25">C24+C19</f>
        <v>1</v>
      </c>
      <c r="D25" s="180">
        <f t="shared" si="6"/>
        <v>6</v>
      </c>
      <c r="E25" s="180">
        <f t="shared" si="6"/>
        <v>0</v>
      </c>
      <c r="F25" s="180">
        <f t="shared" si="6"/>
        <v>1</v>
      </c>
      <c r="G25" s="180">
        <f t="shared" si="6"/>
        <v>15</v>
      </c>
      <c r="H25" s="180">
        <f t="shared" si="6"/>
        <v>35</v>
      </c>
      <c r="I25" s="180">
        <f t="shared" si="6"/>
        <v>5</v>
      </c>
      <c r="J25" s="180">
        <f t="shared" si="6"/>
        <v>62</v>
      </c>
      <c r="K25" s="180">
        <f t="shared" si="6"/>
        <v>62</v>
      </c>
      <c r="L25" s="180">
        <f t="shared" si="6"/>
        <v>50</v>
      </c>
      <c r="M25" s="180">
        <f t="shared" si="6"/>
        <v>31</v>
      </c>
      <c r="N25" s="180">
        <f t="shared" si="6"/>
        <v>26</v>
      </c>
      <c r="O25" s="180">
        <f t="shared" si="6"/>
        <v>1</v>
      </c>
      <c r="P25" s="180"/>
      <c r="Q25" s="180">
        <f t="shared" si="6"/>
        <v>1</v>
      </c>
      <c r="R25" s="180">
        <f t="shared" si="6"/>
        <v>1</v>
      </c>
      <c r="S25" s="210"/>
      <c r="T25" s="582"/>
      <c r="U25" s="582"/>
      <c r="V25" s="525"/>
      <c r="W25" s="582"/>
      <c r="X25" s="582"/>
      <c r="Y25" s="525"/>
      <c r="Z25" s="328"/>
      <c r="AA25" s="583">
        <f>C27</f>
        <v>1</v>
      </c>
      <c r="AB25" s="776">
        <f>AA25/AA26</f>
        <v>0.5</v>
      </c>
      <c r="AC25" s="328"/>
      <c r="AD25" s="328"/>
    </row>
    <row r="26" spans="1:30" s="168" customFormat="1" ht="12.75">
      <c r="A26" s="84"/>
      <c r="B26" s="111"/>
      <c r="C26" s="14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143"/>
      <c r="T26" s="576"/>
      <c r="U26" s="576"/>
      <c r="V26" s="523"/>
      <c r="W26" s="576"/>
      <c r="X26" s="576"/>
      <c r="Y26" s="523"/>
      <c r="Z26" s="518"/>
      <c r="AA26" s="565">
        <f>1!T31+1!T32+1!T33</f>
        <v>2</v>
      </c>
      <c r="AB26" s="776"/>
      <c r="AC26" s="518"/>
      <c r="AD26" s="518"/>
    </row>
    <row r="27" spans="1:30" s="168" customFormat="1" ht="43.5" customHeight="1">
      <c r="A27" s="84"/>
      <c r="B27" s="221" t="s">
        <v>255</v>
      </c>
      <c r="C27" s="345">
        <f>C19</f>
        <v>1</v>
      </c>
      <c r="D27" s="117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143"/>
      <c r="T27" s="576"/>
      <c r="U27" s="576"/>
      <c r="V27" s="523"/>
      <c r="W27" s="576"/>
      <c r="X27" s="576"/>
      <c r="Y27" s="523"/>
      <c r="Z27" s="518"/>
      <c r="AA27" s="518"/>
      <c r="AB27" s="518"/>
      <c r="AC27" s="518"/>
      <c r="AD27" s="518"/>
    </row>
    <row r="28" spans="1:30" s="168" customFormat="1" ht="12.75">
      <c r="A28" s="84"/>
      <c r="B28" s="222" t="s">
        <v>33</v>
      </c>
      <c r="C28" s="148">
        <f>SUM(C8:C10)</f>
        <v>1</v>
      </c>
      <c r="D28" s="117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143"/>
      <c r="T28" s="576"/>
      <c r="U28" s="576"/>
      <c r="V28" s="523"/>
      <c r="W28" s="576"/>
      <c r="X28" s="576"/>
      <c r="Y28" s="523"/>
      <c r="Z28" s="518"/>
      <c r="AA28" s="518"/>
      <c r="AB28" s="518"/>
      <c r="AC28" s="518"/>
      <c r="AD28" s="518"/>
    </row>
    <row r="29" spans="1:30" s="168" customFormat="1" ht="12.75">
      <c r="A29" s="84"/>
      <c r="B29" s="222" t="s">
        <v>35</v>
      </c>
      <c r="C29" s="148">
        <f>SUM(C12:C14)</f>
        <v>0</v>
      </c>
      <c r="D29" s="117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143"/>
      <c r="T29" s="576"/>
      <c r="U29" s="576"/>
      <c r="V29" s="523"/>
      <c r="W29" s="576"/>
      <c r="X29" s="576"/>
      <c r="Y29" s="523"/>
      <c r="Z29" s="518"/>
      <c r="AA29" s="518"/>
      <c r="AB29" s="518"/>
      <c r="AC29" s="518"/>
      <c r="AD29" s="518"/>
    </row>
    <row r="30" spans="1:30" s="168" customFormat="1" ht="12.75">
      <c r="A30" s="84"/>
      <c r="B30" s="222" t="s">
        <v>34</v>
      </c>
      <c r="C30" s="148">
        <f>SUM(C16:C18)</f>
        <v>0</v>
      </c>
      <c r="D30" s="117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143"/>
      <c r="T30" s="576"/>
      <c r="U30" s="576"/>
      <c r="V30" s="523"/>
      <c r="W30" s="576"/>
      <c r="X30" s="576"/>
      <c r="Y30" s="523"/>
      <c r="Z30" s="518"/>
      <c r="AA30" s="518"/>
      <c r="AB30" s="518"/>
      <c r="AC30" s="518"/>
      <c r="AD30" s="518"/>
    </row>
    <row r="31" spans="1:30" s="168" customFormat="1" ht="12.75">
      <c r="A31" s="84"/>
      <c r="B31" s="223"/>
      <c r="C31" s="117"/>
      <c r="D31" s="117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143"/>
      <c r="T31" s="576"/>
      <c r="U31" s="576"/>
      <c r="V31" s="523"/>
      <c r="W31" s="576"/>
      <c r="X31" s="576"/>
      <c r="Y31" s="523"/>
      <c r="Z31" s="518"/>
      <c r="AA31" s="518"/>
      <c r="AB31" s="518"/>
      <c r="AC31" s="518"/>
      <c r="AD31" s="518"/>
    </row>
    <row r="32" spans="1:30" s="168" customFormat="1" ht="43.5" customHeight="1">
      <c r="A32" s="84"/>
      <c r="B32" s="221" t="s">
        <v>312</v>
      </c>
      <c r="C32" s="345">
        <f>O19</f>
        <v>1</v>
      </c>
      <c r="D32" s="117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143"/>
      <c r="T32" s="576"/>
      <c r="U32" s="576"/>
      <c r="V32" s="523"/>
      <c r="W32" s="576"/>
      <c r="X32" s="576"/>
      <c r="Y32" s="523"/>
      <c r="Z32" s="518"/>
      <c r="AA32" s="518"/>
      <c r="AB32" s="518"/>
      <c r="AC32" s="518"/>
      <c r="AD32" s="518"/>
    </row>
    <row r="33" spans="1:30" s="168" customFormat="1" ht="12.75">
      <c r="A33" s="84"/>
      <c r="B33" s="222" t="s">
        <v>33</v>
      </c>
      <c r="C33" s="148">
        <f>SUM(O8:O10)</f>
        <v>1</v>
      </c>
      <c r="D33" s="117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143"/>
      <c r="T33" s="576"/>
      <c r="U33" s="576"/>
      <c r="V33" s="523"/>
      <c r="W33" s="576"/>
      <c r="X33" s="576"/>
      <c r="Y33" s="523"/>
      <c r="Z33" s="518"/>
      <c r="AA33" s="518"/>
      <c r="AB33" s="518"/>
      <c r="AC33" s="518"/>
      <c r="AD33" s="518"/>
    </row>
    <row r="34" spans="1:30" s="168" customFormat="1" ht="12.75">
      <c r="A34" s="84"/>
      <c r="B34" s="222" t="s">
        <v>35</v>
      </c>
      <c r="C34" s="148">
        <f>SUM(O12:O14)</f>
        <v>0</v>
      </c>
      <c r="D34" s="117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143"/>
      <c r="T34" s="576"/>
      <c r="U34" s="576"/>
      <c r="V34" s="523"/>
      <c r="W34" s="576"/>
      <c r="X34" s="576"/>
      <c r="Y34" s="523"/>
      <c r="Z34" s="518"/>
      <c r="AA34" s="518"/>
      <c r="AB34" s="518"/>
      <c r="AC34" s="518"/>
      <c r="AD34" s="518"/>
    </row>
    <row r="35" spans="1:30" s="168" customFormat="1" ht="12.75">
      <c r="A35" s="84"/>
      <c r="B35" s="222" t="s">
        <v>34</v>
      </c>
      <c r="C35" s="148">
        <f>SUM(O16:O18)</f>
        <v>0</v>
      </c>
      <c r="D35" s="117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143"/>
      <c r="T35" s="576"/>
      <c r="U35" s="576"/>
      <c r="V35" s="523"/>
      <c r="W35" s="576"/>
      <c r="X35" s="576"/>
      <c r="Y35" s="523"/>
      <c r="Z35" s="518"/>
      <c r="AA35" s="518"/>
      <c r="AB35" s="518"/>
      <c r="AC35" s="518"/>
      <c r="AD35" s="518"/>
    </row>
    <row r="36" spans="1:30" s="168" customFormat="1" ht="12.75">
      <c r="A36" s="84"/>
      <c r="B36" s="223"/>
      <c r="C36" s="117"/>
      <c r="D36" s="117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143"/>
      <c r="T36" s="576"/>
      <c r="U36" s="576"/>
      <c r="V36" s="523"/>
      <c r="W36" s="576"/>
      <c r="X36" s="576"/>
      <c r="Y36" s="523"/>
      <c r="Z36" s="518"/>
      <c r="AA36" s="518"/>
      <c r="AB36" s="518"/>
      <c r="AC36" s="518"/>
      <c r="AD36" s="518"/>
    </row>
    <row r="37" spans="1:30" s="168" customFormat="1" ht="42" customHeight="1">
      <c r="A37" s="84"/>
      <c r="B37" s="221" t="s">
        <v>309</v>
      </c>
      <c r="C37" s="345">
        <f>Q19</f>
        <v>1</v>
      </c>
      <c r="D37" s="117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143"/>
      <c r="T37" s="576"/>
      <c r="U37" s="576"/>
      <c r="V37" s="523"/>
      <c r="W37" s="576"/>
      <c r="X37" s="576"/>
      <c r="Y37" s="523"/>
      <c r="Z37" s="518"/>
      <c r="AA37" s="518"/>
      <c r="AB37" s="518"/>
      <c r="AC37" s="518"/>
      <c r="AD37" s="518"/>
    </row>
    <row r="38" spans="1:30" s="168" customFormat="1" ht="12.75">
      <c r="A38" s="84"/>
      <c r="B38" s="222" t="s">
        <v>33</v>
      </c>
      <c r="C38" s="148">
        <f>SUM(Q8:Q10)</f>
        <v>1</v>
      </c>
      <c r="D38" s="117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143"/>
      <c r="T38" s="576"/>
      <c r="U38" s="576"/>
      <c r="V38" s="523"/>
      <c r="W38" s="576"/>
      <c r="X38" s="576"/>
      <c r="Y38" s="523"/>
      <c r="Z38" s="518"/>
      <c r="AA38" s="518"/>
      <c r="AB38" s="518"/>
      <c r="AC38" s="518"/>
      <c r="AD38" s="518"/>
    </row>
    <row r="39" spans="1:30" s="168" customFormat="1" ht="12.75">
      <c r="A39" s="84"/>
      <c r="B39" s="222" t="s">
        <v>35</v>
      </c>
      <c r="C39" s="148">
        <f>SUM(Q12:Q14)</f>
        <v>0</v>
      </c>
      <c r="D39" s="117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143"/>
      <c r="T39" s="576"/>
      <c r="U39" s="576"/>
      <c r="V39" s="523"/>
      <c r="W39" s="576"/>
      <c r="X39" s="576"/>
      <c r="Y39" s="523"/>
      <c r="Z39" s="518"/>
      <c r="AA39" s="518"/>
      <c r="AB39" s="518"/>
      <c r="AC39" s="518"/>
      <c r="AD39" s="518"/>
    </row>
    <row r="40" spans="1:30" s="168" customFormat="1" ht="12.75">
      <c r="A40" s="84"/>
      <c r="B40" s="222" t="s">
        <v>34</v>
      </c>
      <c r="C40" s="148">
        <f>SUM(Q16:Q18)</f>
        <v>0</v>
      </c>
      <c r="D40" s="117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143"/>
      <c r="T40" s="576"/>
      <c r="U40" s="576"/>
      <c r="V40" s="523"/>
      <c r="W40" s="576"/>
      <c r="X40" s="576"/>
      <c r="Y40" s="523"/>
      <c r="Z40" s="518"/>
      <c r="AA40" s="518"/>
      <c r="AB40" s="518"/>
      <c r="AC40" s="518"/>
      <c r="AD40" s="518"/>
    </row>
    <row r="41" spans="1:30" s="168" customFormat="1" ht="12.75">
      <c r="A41" s="84"/>
      <c r="B41" s="111"/>
      <c r="C41" s="14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143"/>
      <c r="T41" s="523"/>
      <c r="U41" s="523"/>
      <c r="V41" s="523"/>
      <c r="W41" s="523"/>
      <c r="X41" s="523"/>
      <c r="Y41" s="523"/>
      <c r="Z41" s="518"/>
      <c r="AA41" s="518"/>
      <c r="AB41" s="518"/>
      <c r="AC41" s="518"/>
      <c r="AD41" s="518"/>
    </row>
    <row r="42" spans="1:30" s="168" customFormat="1" ht="12.75">
      <c r="A42" s="84"/>
      <c r="B42" s="111"/>
      <c r="C42" s="14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143"/>
      <c r="T42" s="523"/>
      <c r="U42" s="523"/>
      <c r="V42" s="523"/>
      <c r="W42" s="523"/>
      <c r="X42" s="523"/>
      <c r="Y42" s="523"/>
      <c r="Z42" s="518"/>
      <c r="AA42" s="518"/>
      <c r="AB42" s="518"/>
      <c r="AC42" s="518"/>
      <c r="AD42" s="518"/>
    </row>
    <row r="43" spans="1:30" s="656" customFormat="1" ht="12.75">
      <c r="A43" s="651"/>
      <c r="B43" s="471" t="s">
        <v>474</v>
      </c>
      <c r="C43" s="652"/>
      <c r="D43" s="651"/>
      <c r="E43" s="651"/>
      <c r="F43" s="651"/>
      <c r="G43" s="651"/>
      <c r="H43" s="651"/>
      <c r="I43" s="651"/>
      <c r="J43" s="651"/>
      <c r="K43" s="651"/>
      <c r="L43" s="651"/>
      <c r="M43" s="651"/>
      <c r="N43" s="651"/>
      <c r="O43" s="651"/>
      <c r="P43" s="651"/>
      <c r="Q43" s="651"/>
      <c r="R43" s="651"/>
      <c r="S43" s="653"/>
      <c r="T43" s="654"/>
      <c r="U43" s="654"/>
      <c r="V43" s="654"/>
      <c r="W43" s="654"/>
      <c r="X43" s="654"/>
      <c r="Y43" s="654"/>
      <c r="Z43" s="655"/>
      <c r="AA43" s="655"/>
      <c r="AB43" s="655"/>
      <c r="AC43" s="655"/>
      <c r="AD43" s="655"/>
    </row>
    <row r="44" spans="1:30" s="656" customFormat="1" ht="45.75" customHeight="1">
      <c r="A44" s="651"/>
      <c r="B44" s="775" t="s">
        <v>71</v>
      </c>
      <c r="C44" s="775"/>
      <c r="D44" s="775"/>
      <c r="E44" s="775"/>
      <c r="F44" s="775"/>
      <c r="G44" s="775"/>
      <c r="H44" s="775"/>
      <c r="I44" s="775"/>
      <c r="J44" s="775"/>
      <c r="K44" s="775"/>
      <c r="L44" s="775"/>
      <c r="M44" s="775"/>
      <c r="N44" s="623"/>
      <c r="O44" s="623"/>
      <c r="P44" s="623"/>
      <c r="Q44" s="623"/>
      <c r="R44" s="651"/>
      <c r="S44" s="653"/>
      <c r="T44" s="654"/>
      <c r="U44" s="654"/>
      <c r="V44" s="654"/>
      <c r="W44" s="654"/>
      <c r="X44" s="654"/>
      <c r="Y44" s="654"/>
      <c r="Z44" s="655"/>
      <c r="AA44" s="655"/>
      <c r="AB44" s="655"/>
      <c r="AC44" s="655"/>
      <c r="AD44" s="655"/>
    </row>
    <row r="45" spans="1:30" s="656" customFormat="1" ht="12.75">
      <c r="A45" s="651"/>
      <c r="B45" s="775" t="s">
        <v>72</v>
      </c>
      <c r="C45" s="775"/>
      <c r="D45" s="775"/>
      <c r="E45" s="775"/>
      <c r="F45" s="775"/>
      <c r="G45" s="775"/>
      <c r="H45" s="775"/>
      <c r="I45" s="775"/>
      <c r="J45" s="775"/>
      <c r="K45" s="775"/>
      <c r="L45" s="775"/>
      <c r="M45" s="775"/>
      <c r="N45" s="623"/>
      <c r="O45" s="623"/>
      <c r="P45" s="623"/>
      <c r="Q45" s="623"/>
      <c r="R45" s="651"/>
      <c r="S45" s="653"/>
      <c r="T45" s="654"/>
      <c r="U45" s="654"/>
      <c r="V45" s="654"/>
      <c r="W45" s="654"/>
      <c r="X45" s="654"/>
      <c r="Y45" s="654"/>
      <c r="Z45" s="655"/>
      <c r="AA45" s="655"/>
      <c r="AB45" s="655"/>
      <c r="AC45" s="655"/>
      <c r="AD45" s="655"/>
    </row>
    <row r="46" spans="1:30" s="656" customFormat="1" ht="12.75">
      <c r="A46" s="651"/>
      <c r="B46" s="775" t="s">
        <v>383</v>
      </c>
      <c r="C46" s="775"/>
      <c r="D46" s="775"/>
      <c r="E46" s="775"/>
      <c r="F46" s="775"/>
      <c r="G46" s="775"/>
      <c r="H46" s="775"/>
      <c r="I46" s="775"/>
      <c r="J46" s="775"/>
      <c r="K46" s="775"/>
      <c r="L46" s="775"/>
      <c r="M46" s="775"/>
      <c r="N46" s="651"/>
      <c r="O46" s="651"/>
      <c r="P46" s="651"/>
      <c r="Q46" s="651"/>
      <c r="R46" s="651"/>
      <c r="S46" s="653"/>
      <c r="T46" s="654"/>
      <c r="U46" s="654"/>
      <c r="V46" s="654"/>
      <c r="W46" s="654"/>
      <c r="X46" s="654"/>
      <c r="Y46" s="654"/>
      <c r="Z46" s="655"/>
      <c r="AA46" s="655"/>
      <c r="AB46" s="655"/>
      <c r="AC46" s="655"/>
      <c r="AD46" s="655"/>
    </row>
    <row r="47" spans="1:30" s="168" customFormat="1" ht="12.75">
      <c r="A47" s="84"/>
      <c r="B47" s="111"/>
      <c r="C47" s="14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143"/>
      <c r="T47" s="523"/>
      <c r="U47" s="523"/>
      <c r="V47" s="523"/>
      <c r="W47" s="523"/>
      <c r="X47" s="523"/>
      <c r="Y47" s="523"/>
      <c r="Z47" s="518"/>
      <c r="AA47" s="518"/>
      <c r="AB47" s="518"/>
      <c r="AC47" s="518"/>
      <c r="AD47" s="518"/>
    </row>
    <row r="48" spans="1:30" s="168" customFormat="1" ht="32.25" customHeight="1">
      <c r="A48" s="84"/>
      <c r="B48" s="755" t="s">
        <v>441</v>
      </c>
      <c r="C48" s="755"/>
      <c r="D48" s="755"/>
      <c r="E48" s="755"/>
      <c r="F48" s="755"/>
      <c r="G48" s="755"/>
      <c r="H48" s="755"/>
      <c r="I48" s="755"/>
      <c r="J48" s="755"/>
      <c r="K48" s="755"/>
      <c r="L48" s="755"/>
      <c r="M48" s="755"/>
      <c r="N48" s="755"/>
      <c r="O48" s="755"/>
      <c r="P48" s="755"/>
      <c r="Q48" s="755"/>
      <c r="R48" s="755"/>
      <c r="S48" s="755"/>
      <c r="T48" s="755"/>
      <c r="U48" s="755"/>
      <c r="V48" s="523"/>
      <c r="W48" s="523"/>
      <c r="X48" s="523"/>
      <c r="Y48" s="523"/>
      <c r="Z48" s="518"/>
      <c r="AA48" s="518"/>
      <c r="AB48" s="518"/>
      <c r="AC48" s="518"/>
      <c r="AD48" s="518"/>
    </row>
    <row r="49" spans="1:30" s="168" customFormat="1" ht="12.75">
      <c r="A49" s="84"/>
      <c r="B49" s="111"/>
      <c r="C49" s="14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143"/>
      <c r="T49" s="523"/>
      <c r="U49" s="523"/>
      <c r="V49" s="523"/>
      <c r="W49" s="523"/>
      <c r="X49" s="523"/>
      <c r="Y49" s="523"/>
      <c r="Z49" s="518"/>
      <c r="AA49" s="518"/>
      <c r="AB49" s="518"/>
      <c r="AC49" s="518"/>
      <c r="AD49" s="518"/>
    </row>
    <row r="50" spans="1:30" s="168" customFormat="1" ht="12.75">
      <c r="A50" s="84"/>
      <c r="B50" s="111"/>
      <c r="C50" s="14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143"/>
      <c r="T50" s="523"/>
      <c r="U50" s="523"/>
      <c r="V50" s="523"/>
      <c r="W50" s="523"/>
      <c r="X50" s="523"/>
      <c r="Y50" s="523"/>
      <c r="Z50" s="518"/>
      <c r="AA50" s="518"/>
      <c r="AB50" s="518"/>
      <c r="AC50" s="518"/>
      <c r="AD50" s="518"/>
    </row>
    <row r="51" spans="1:30" s="168" customFormat="1" ht="12.75">
      <c r="A51" s="3"/>
      <c r="B51" s="4"/>
      <c r="C51" s="1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15"/>
      <c r="T51" s="518"/>
      <c r="U51" s="518"/>
      <c r="V51" s="518"/>
      <c r="W51" s="518"/>
      <c r="X51" s="518"/>
      <c r="Y51" s="518"/>
      <c r="Z51" s="518"/>
      <c r="AA51" s="518"/>
      <c r="AB51" s="518"/>
      <c r="AC51" s="518"/>
      <c r="AD51" s="518"/>
    </row>
    <row r="52" spans="1:30" s="168" customFormat="1" ht="12.75">
      <c r="A52" s="3"/>
      <c r="B52" s="4"/>
      <c r="C52" s="1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15"/>
      <c r="T52" s="518"/>
      <c r="U52" s="518"/>
      <c r="V52" s="518"/>
      <c r="W52" s="518"/>
      <c r="X52" s="518"/>
      <c r="Y52" s="518"/>
      <c r="Z52" s="518"/>
      <c r="AA52" s="518"/>
      <c r="AB52" s="518"/>
      <c r="AC52" s="518"/>
      <c r="AD52" s="518"/>
    </row>
    <row r="53" spans="1:30" s="168" customFormat="1" ht="12.75">
      <c r="A53" s="3"/>
      <c r="B53" s="4"/>
      <c r="C53" s="1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15"/>
      <c r="T53" s="518"/>
      <c r="U53" s="518"/>
      <c r="V53" s="518"/>
      <c r="W53" s="518"/>
      <c r="X53" s="518"/>
      <c r="Y53" s="518"/>
      <c r="Z53" s="518"/>
      <c r="AA53" s="518"/>
      <c r="AB53" s="518"/>
      <c r="AC53" s="518"/>
      <c r="AD53" s="518"/>
    </row>
    <row r="54" spans="1:30" s="168" customFormat="1" ht="12.75">
      <c r="A54" s="3"/>
      <c r="B54" s="4"/>
      <c r="C54" s="1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15"/>
      <c r="T54" s="518"/>
      <c r="U54" s="518"/>
      <c r="V54" s="518"/>
      <c r="W54" s="518"/>
      <c r="X54" s="518"/>
      <c r="Y54" s="518"/>
      <c r="Z54" s="518"/>
      <c r="AA54" s="518"/>
      <c r="AB54" s="518"/>
      <c r="AC54" s="518"/>
      <c r="AD54" s="518"/>
    </row>
    <row r="55" spans="1:30" s="168" customFormat="1" ht="12.75">
      <c r="A55" s="3"/>
      <c r="B55" s="4"/>
      <c r="C55" s="1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15"/>
      <c r="T55" s="518"/>
      <c r="U55" s="518"/>
      <c r="V55" s="518"/>
      <c r="W55" s="518"/>
      <c r="X55" s="518"/>
      <c r="Y55" s="518"/>
      <c r="Z55" s="518"/>
      <c r="AA55" s="518"/>
      <c r="AB55" s="518"/>
      <c r="AC55" s="518"/>
      <c r="AD55" s="518"/>
    </row>
    <row r="56" spans="1:30" s="168" customFormat="1" ht="12.75">
      <c r="A56" s="3"/>
      <c r="B56" s="4"/>
      <c r="C56" s="14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15"/>
      <c r="T56" s="518"/>
      <c r="U56" s="518"/>
      <c r="V56" s="518"/>
      <c r="W56" s="518"/>
      <c r="X56" s="518"/>
      <c r="Y56" s="518"/>
      <c r="Z56" s="518"/>
      <c r="AA56" s="518"/>
      <c r="AB56" s="518"/>
      <c r="AC56" s="518"/>
      <c r="AD56" s="518"/>
    </row>
    <row r="57" spans="1:30" s="168" customFormat="1" ht="12.75">
      <c r="A57" s="3"/>
      <c r="B57" s="4"/>
      <c r="C57" s="14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15"/>
      <c r="T57" s="518"/>
      <c r="U57" s="518"/>
      <c r="V57" s="518"/>
      <c r="W57" s="518"/>
      <c r="X57" s="518"/>
      <c r="Y57" s="518"/>
      <c r="Z57" s="518"/>
      <c r="AA57" s="518"/>
      <c r="AB57" s="518"/>
      <c r="AC57" s="518"/>
      <c r="AD57" s="518"/>
    </row>
    <row r="58" spans="1:30" s="168" customFormat="1" ht="12.75">
      <c r="A58" s="3"/>
      <c r="B58" s="4"/>
      <c r="C58" s="1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15"/>
      <c r="T58" s="518"/>
      <c r="U58" s="518"/>
      <c r="V58" s="518"/>
      <c r="W58" s="518"/>
      <c r="X58" s="518"/>
      <c r="Y58" s="518"/>
      <c r="Z58" s="518"/>
      <c r="AA58" s="518"/>
      <c r="AB58" s="518"/>
      <c r="AC58" s="518"/>
      <c r="AD58" s="518"/>
    </row>
    <row r="59" spans="1:30" s="168" customFormat="1" ht="12.75">
      <c r="A59" s="3"/>
      <c r="B59" s="4"/>
      <c r="C59" s="14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15"/>
      <c r="T59" s="518"/>
      <c r="U59" s="518"/>
      <c r="V59" s="518"/>
      <c r="W59" s="518"/>
      <c r="X59" s="518"/>
      <c r="Y59" s="518"/>
      <c r="Z59" s="518"/>
      <c r="AA59" s="518"/>
      <c r="AB59" s="518"/>
      <c r="AC59" s="518"/>
      <c r="AD59" s="518"/>
    </row>
    <row r="60" spans="1:30" s="168" customFormat="1" ht="12.75">
      <c r="A60" s="3"/>
      <c r="B60" s="4"/>
      <c r="C60" s="14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15"/>
      <c r="T60" s="518"/>
      <c r="U60" s="518"/>
      <c r="V60" s="518"/>
      <c r="W60" s="518"/>
      <c r="X60" s="518"/>
      <c r="Y60" s="518"/>
      <c r="Z60" s="518"/>
      <c r="AA60" s="518"/>
      <c r="AB60" s="518"/>
      <c r="AC60" s="518"/>
      <c r="AD60" s="518"/>
    </row>
    <row r="61" spans="1:30" s="168" customFormat="1" ht="12.75">
      <c r="A61" s="3"/>
      <c r="B61" s="4"/>
      <c r="C61" s="1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15"/>
      <c r="T61" s="518"/>
      <c r="U61" s="518"/>
      <c r="V61" s="518"/>
      <c r="W61" s="518"/>
      <c r="X61" s="518"/>
      <c r="Y61" s="518"/>
      <c r="Z61" s="518"/>
      <c r="AA61" s="518"/>
      <c r="AB61" s="518"/>
      <c r="AC61" s="518"/>
      <c r="AD61" s="518"/>
    </row>
    <row r="62" spans="1:30" s="168" customFormat="1" ht="12.75">
      <c r="A62" s="3"/>
      <c r="B62" s="4"/>
      <c r="C62" s="1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15"/>
      <c r="T62" s="518"/>
      <c r="U62" s="518"/>
      <c r="V62" s="518"/>
      <c r="W62" s="518"/>
      <c r="X62" s="518"/>
      <c r="Y62" s="518"/>
      <c r="Z62" s="518"/>
      <c r="AA62" s="518"/>
      <c r="AB62" s="518"/>
      <c r="AC62" s="518"/>
      <c r="AD62" s="518"/>
    </row>
    <row r="63" spans="1:30" s="168" customFormat="1" ht="12.75">
      <c r="A63" s="3"/>
      <c r="B63" s="4"/>
      <c r="C63" s="1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15"/>
      <c r="T63" s="518"/>
      <c r="U63" s="518"/>
      <c r="V63" s="518"/>
      <c r="W63" s="518"/>
      <c r="X63" s="518"/>
      <c r="Y63" s="518"/>
      <c r="Z63" s="518"/>
      <c r="AA63" s="518"/>
      <c r="AB63" s="518"/>
      <c r="AC63" s="518"/>
      <c r="AD63" s="518"/>
    </row>
    <row r="64" spans="1:30" s="168" customFormat="1" ht="12.75">
      <c r="A64" s="3"/>
      <c r="B64" s="4"/>
      <c r="C64" s="1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15"/>
      <c r="T64" s="518"/>
      <c r="U64" s="518"/>
      <c r="V64" s="518"/>
      <c r="W64" s="518"/>
      <c r="X64" s="518"/>
      <c r="Y64" s="518"/>
      <c r="Z64" s="518"/>
      <c r="AA64" s="518"/>
      <c r="AB64" s="518"/>
      <c r="AC64" s="518"/>
      <c r="AD64" s="518"/>
    </row>
    <row r="65" spans="1:30" s="168" customFormat="1" ht="12.75">
      <c r="A65" s="3"/>
      <c r="B65" s="4"/>
      <c r="C65" s="1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15"/>
      <c r="T65" s="518"/>
      <c r="U65" s="518"/>
      <c r="V65" s="518"/>
      <c r="W65" s="518"/>
      <c r="X65" s="518"/>
      <c r="Y65" s="518"/>
      <c r="Z65" s="518"/>
      <c r="AA65" s="518"/>
      <c r="AB65" s="518"/>
      <c r="AC65" s="518"/>
      <c r="AD65" s="518"/>
    </row>
    <row r="66" spans="1:30" s="168" customFormat="1" ht="12.75">
      <c r="A66" s="3"/>
      <c r="B66" s="4"/>
      <c r="C66" s="1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15"/>
      <c r="T66" s="518"/>
      <c r="U66" s="518"/>
      <c r="V66" s="518"/>
      <c r="W66" s="518"/>
      <c r="X66" s="518"/>
      <c r="Y66" s="518"/>
      <c r="Z66" s="518"/>
      <c r="AA66" s="518"/>
      <c r="AB66" s="518"/>
      <c r="AC66" s="518"/>
      <c r="AD66" s="518"/>
    </row>
    <row r="67" spans="1:30" s="168" customFormat="1" ht="12.75">
      <c r="A67" s="3"/>
      <c r="B67" s="4"/>
      <c r="C67" s="1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15"/>
      <c r="T67" s="518"/>
      <c r="U67" s="518"/>
      <c r="V67" s="518"/>
      <c r="W67" s="518"/>
      <c r="X67" s="518"/>
      <c r="Y67" s="518"/>
      <c r="Z67" s="518"/>
      <c r="AA67" s="518"/>
      <c r="AB67" s="518"/>
      <c r="AC67" s="518"/>
      <c r="AD67" s="518"/>
    </row>
    <row r="68" spans="1:30" s="168" customFormat="1" ht="12.75">
      <c r="A68" s="3"/>
      <c r="B68" s="4"/>
      <c r="C68" s="14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15"/>
      <c r="T68" s="518"/>
      <c r="U68" s="518"/>
      <c r="V68" s="518"/>
      <c r="W68" s="518"/>
      <c r="X68" s="518"/>
      <c r="Y68" s="518"/>
      <c r="Z68" s="518"/>
      <c r="AA68" s="518"/>
      <c r="AB68" s="518"/>
      <c r="AC68" s="518"/>
      <c r="AD68" s="518"/>
    </row>
    <row r="69" spans="1:30" s="168" customFormat="1" ht="12.75">
      <c r="A69" s="3"/>
      <c r="B69" s="4"/>
      <c r="C69" s="1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5"/>
      <c r="T69" s="518"/>
      <c r="U69" s="518"/>
      <c r="V69" s="518"/>
      <c r="W69" s="518"/>
      <c r="X69" s="518"/>
      <c r="Y69" s="518"/>
      <c r="Z69" s="518"/>
      <c r="AA69" s="518"/>
      <c r="AB69" s="518"/>
      <c r="AC69" s="518"/>
      <c r="AD69" s="518"/>
    </row>
    <row r="70" spans="1:30" s="168" customFormat="1" ht="12.75">
      <c r="A70" s="3"/>
      <c r="B70" s="4"/>
      <c r="C70" s="14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15"/>
      <c r="T70" s="518"/>
      <c r="U70" s="518"/>
      <c r="V70" s="518"/>
      <c r="W70" s="518"/>
      <c r="X70" s="518"/>
      <c r="Y70" s="518"/>
      <c r="Z70" s="518"/>
      <c r="AA70" s="518"/>
      <c r="AB70" s="518"/>
      <c r="AC70" s="518"/>
      <c r="AD70" s="518"/>
    </row>
    <row r="71" spans="1:30" s="168" customFormat="1" ht="12.75">
      <c r="A71" s="3"/>
      <c r="B71" s="4"/>
      <c r="C71" s="14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15"/>
      <c r="T71" s="518"/>
      <c r="U71" s="518"/>
      <c r="V71" s="518"/>
      <c r="W71" s="518"/>
      <c r="X71" s="518"/>
      <c r="Y71" s="518"/>
      <c r="Z71" s="518"/>
      <c r="AA71" s="518"/>
      <c r="AB71" s="518"/>
      <c r="AC71" s="518"/>
      <c r="AD71" s="518"/>
    </row>
    <row r="72" spans="1:30" s="168" customFormat="1" ht="12.75">
      <c r="A72" s="3"/>
      <c r="B72" s="4"/>
      <c r="C72" s="14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15"/>
      <c r="T72" s="518"/>
      <c r="U72" s="518"/>
      <c r="V72" s="518"/>
      <c r="W72" s="518"/>
      <c r="X72" s="518"/>
      <c r="Y72" s="518"/>
      <c r="Z72" s="518"/>
      <c r="AA72" s="518"/>
      <c r="AB72" s="518"/>
      <c r="AC72" s="518"/>
      <c r="AD72" s="518"/>
    </row>
    <row r="73" spans="1:30" s="168" customFormat="1" ht="12.75">
      <c r="A73" s="3"/>
      <c r="B73" s="4"/>
      <c r="C73" s="14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15"/>
      <c r="T73" s="518"/>
      <c r="U73" s="518"/>
      <c r="V73" s="518"/>
      <c r="W73" s="518"/>
      <c r="X73" s="518"/>
      <c r="Y73" s="518"/>
      <c r="Z73" s="518"/>
      <c r="AA73" s="518"/>
      <c r="AB73" s="518"/>
      <c r="AC73" s="518"/>
      <c r="AD73" s="518"/>
    </row>
    <row r="74" spans="1:30" s="168" customFormat="1" ht="12.75">
      <c r="A74" s="3"/>
      <c r="B74" s="4"/>
      <c r="C74" s="14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15"/>
      <c r="T74" s="518"/>
      <c r="U74" s="518"/>
      <c r="V74" s="518"/>
      <c r="W74" s="518"/>
      <c r="X74" s="518"/>
      <c r="Y74" s="518"/>
      <c r="Z74" s="518"/>
      <c r="AA74" s="518"/>
      <c r="AB74" s="518"/>
      <c r="AC74" s="518"/>
      <c r="AD74" s="518"/>
    </row>
    <row r="75" spans="1:30" s="168" customFormat="1" ht="12.75">
      <c r="A75" s="3"/>
      <c r="B75" s="4"/>
      <c r="C75" s="14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5"/>
      <c r="T75" s="518"/>
      <c r="U75" s="518"/>
      <c r="V75" s="518"/>
      <c r="W75" s="518"/>
      <c r="X75" s="518"/>
      <c r="Y75" s="518"/>
      <c r="Z75" s="518"/>
      <c r="AA75" s="518"/>
      <c r="AB75" s="518"/>
      <c r="AC75" s="518"/>
      <c r="AD75" s="518"/>
    </row>
    <row r="76" spans="1:30" s="168" customFormat="1" ht="12.75">
      <c r="A76" s="3"/>
      <c r="B76" s="4"/>
      <c r="C76" s="14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15"/>
      <c r="T76" s="518"/>
      <c r="U76" s="518"/>
      <c r="V76" s="518"/>
      <c r="W76" s="518"/>
      <c r="X76" s="518"/>
      <c r="Y76" s="518"/>
      <c r="Z76" s="518"/>
      <c r="AA76" s="518"/>
      <c r="AB76" s="518"/>
      <c r="AC76" s="518"/>
      <c r="AD76" s="518"/>
    </row>
    <row r="77" spans="1:30" s="168" customFormat="1" ht="12.75">
      <c r="A77" s="3"/>
      <c r="B77" s="4"/>
      <c r="C77" s="14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15"/>
      <c r="T77" s="518"/>
      <c r="U77" s="518"/>
      <c r="V77" s="518"/>
      <c r="W77" s="518"/>
      <c r="X77" s="518"/>
      <c r="Y77" s="518"/>
      <c r="Z77" s="518"/>
      <c r="AA77" s="518"/>
      <c r="AB77" s="518"/>
      <c r="AC77" s="518"/>
      <c r="AD77" s="518"/>
    </row>
    <row r="78" spans="1:30" s="168" customFormat="1" ht="12.75">
      <c r="A78" s="3"/>
      <c r="B78" s="4"/>
      <c r="C78" s="14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15"/>
      <c r="T78" s="518"/>
      <c r="U78" s="518"/>
      <c r="V78" s="518"/>
      <c r="W78" s="518"/>
      <c r="X78" s="518"/>
      <c r="Y78" s="518"/>
      <c r="Z78" s="518"/>
      <c r="AA78" s="518"/>
      <c r="AB78" s="518"/>
      <c r="AC78" s="518"/>
      <c r="AD78" s="518"/>
    </row>
    <row r="79" spans="1:30" s="168" customFormat="1" ht="12.75">
      <c r="A79" s="3"/>
      <c r="B79" s="4"/>
      <c r="C79" s="1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15"/>
      <c r="T79" s="518"/>
      <c r="U79" s="518"/>
      <c r="V79" s="518"/>
      <c r="W79" s="518"/>
      <c r="X79" s="518"/>
      <c r="Y79" s="518"/>
      <c r="Z79" s="518"/>
      <c r="AA79" s="518"/>
      <c r="AB79" s="518"/>
      <c r="AC79" s="518"/>
      <c r="AD79" s="518"/>
    </row>
    <row r="80" spans="1:30" s="168" customFormat="1" ht="12.75">
      <c r="A80" s="3"/>
      <c r="B80" s="4"/>
      <c r="C80" s="14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15"/>
      <c r="T80" s="518"/>
      <c r="U80" s="518"/>
      <c r="V80" s="518"/>
      <c r="W80" s="518"/>
      <c r="X80" s="518"/>
      <c r="Y80" s="518"/>
      <c r="Z80" s="518"/>
      <c r="AA80" s="518"/>
      <c r="AB80" s="518"/>
      <c r="AC80" s="518"/>
      <c r="AD80" s="518"/>
    </row>
    <row r="81" spans="1:30" s="168" customFormat="1" ht="12.75">
      <c r="A81" s="3"/>
      <c r="B81" s="4"/>
      <c r="C81" s="14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15"/>
      <c r="T81" s="518"/>
      <c r="U81" s="518"/>
      <c r="V81" s="518"/>
      <c r="W81" s="518"/>
      <c r="X81" s="518"/>
      <c r="Y81" s="518"/>
      <c r="Z81" s="518"/>
      <c r="AA81" s="518"/>
      <c r="AB81" s="518"/>
      <c r="AC81" s="518"/>
      <c r="AD81" s="518"/>
    </row>
    <row r="82" spans="1:30" s="168" customFormat="1" ht="12.75">
      <c r="A82" s="3"/>
      <c r="B82" s="4"/>
      <c r="C82" s="14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15"/>
      <c r="T82" s="518"/>
      <c r="U82" s="518"/>
      <c r="V82" s="518"/>
      <c r="W82" s="518"/>
      <c r="X82" s="518"/>
      <c r="Y82" s="518"/>
      <c r="Z82" s="518"/>
      <c r="AA82" s="518"/>
      <c r="AB82" s="518"/>
      <c r="AC82" s="518"/>
      <c r="AD82" s="518"/>
    </row>
    <row r="83" spans="1:30" s="168" customFormat="1" ht="12.75">
      <c r="A83" s="3"/>
      <c r="B83" s="4"/>
      <c r="C83" s="14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15"/>
      <c r="T83" s="518"/>
      <c r="U83" s="518"/>
      <c r="V83" s="518"/>
      <c r="W83" s="518"/>
      <c r="X83" s="518"/>
      <c r="Y83" s="518"/>
      <c r="Z83" s="518"/>
      <c r="AA83" s="518"/>
      <c r="AB83" s="518"/>
      <c r="AC83" s="518"/>
      <c r="AD83" s="518"/>
    </row>
    <row r="84" spans="1:30" s="168" customFormat="1" ht="12.75">
      <c r="A84" s="3"/>
      <c r="B84" s="4"/>
      <c r="C84" s="14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15"/>
      <c r="T84" s="518"/>
      <c r="U84" s="518"/>
      <c r="V84" s="518"/>
      <c r="W84" s="518"/>
      <c r="X84" s="518"/>
      <c r="Y84" s="518"/>
      <c r="Z84" s="518"/>
      <c r="AA84" s="518"/>
      <c r="AB84" s="518"/>
      <c r="AC84" s="518"/>
      <c r="AD84" s="518"/>
    </row>
    <row r="85" spans="1:30" s="168" customFormat="1" ht="12.75">
      <c r="A85" s="3"/>
      <c r="B85" s="4"/>
      <c r="C85" s="1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15"/>
      <c r="T85" s="518"/>
      <c r="U85" s="518"/>
      <c r="V85" s="518"/>
      <c r="W85" s="518"/>
      <c r="X85" s="518"/>
      <c r="Y85" s="518"/>
      <c r="Z85" s="518"/>
      <c r="AA85" s="518"/>
      <c r="AB85" s="518"/>
      <c r="AC85" s="518"/>
      <c r="AD85" s="518"/>
    </row>
    <row r="86" spans="1:30" s="168" customFormat="1" ht="12.75">
      <c r="A86" s="3"/>
      <c r="B86" s="4"/>
      <c r="C86" s="14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15"/>
      <c r="T86" s="518"/>
      <c r="U86" s="518"/>
      <c r="V86" s="518"/>
      <c r="W86" s="518"/>
      <c r="X86" s="518"/>
      <c r="Y86" s="518"/>
      <c r="Z86" s="518"/>
      <c r="AA86" s="518"/>
      <c r="AB86" s="518"/>
      <c r="AC86" s="518"/>
      <c r="AD86" s="518"/>
    </row>
    <row r="87" spans="1:30" s="168" customFormat="1" ht="12.75">
      <c r="A87" s="3"/>
      <c r="B87" s="4"/>
      <c r="C87" s="14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15"/>
      <c r="T87" s="518"/>
      <c r="U87" s="518"/>
      <c r="V87" s="518"/>
      <c r="W87" s="518"/>
      <c r="X87" s="518"/>
      <c r="Y87" s="518"/>
      <c r="Z87" s="518"/>
      <c r="AA87" s="518"/>
      <c r="AB87" s="518"/>
      <c r="AC87" s="518"/>
      <c r="AD87" s="518"/>
    </row>
    <row r="88" spans="1:30" s="168" customFormat="1" ht="12.75">
      <c r="A88" s="3"/>
      <c r="B88" s="4"/>
      <c r="C88" s="14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15"/>
      <c r="T88" s="518"/>
      <c r="U88" s="518"/>
      <c r="V88" s="518"/>
      <c r="W88" s="518"/>
      <c r="X88" s="518"/>
      <c r="Y88" s="518"/>
      <c r="Z88" s="518"/>
      <c r="AA88" s="518"/>
      <c r="AB88" s="518"/>
      <c r="AC88" s="518"/>
      <c r="AD88" s="518"/>
    </row>
    <row r="89" spans="1:30" s="168" customFormat="1" ht="12.75">
      <c r="A89" s="3"/>
      <c r="B89" s="4"/>
      <c r="C89" s="14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15"/>
      <c r="T89" s="518"/>
      <c r="U89" s="518"/>
      <c r="V89" s="518"/>
      <c r="W89" s="518"/>
      <c r="X89" s="518"/>
      <c r="Y89" s="518"/>
      <c r="Z89" s="518"/>
      <c r="AA89" s="518"/>
      <c r="AB89" s="518"/>
      <c r="AC89" s="518"/>
      <c r="AD89" s="518"/>
    </row>
    <row r="90" spans="1:30" s="168" customFormat="1" ht="12.75">
      <c r="A90" s="3"/>
      <c r="B90" s="4"/>
      <c r="C90" s="14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15"/>
      <c r="T90" s="518"/>
      <c r="U90" s="518"/>
      <c r="V90" s="518"/>
      <c r="W90" s="518"/>
      <c r="X90" s="518"/>
      <c r="Y90" s="518"/>
      <c r="Z90" s="518"/>
      <c r="AA90" s="518"/>
      <c r="AB90" s="518"/>
      <c r="AC90" s="518"/>
      <c r="AD90" s="518"/>
    </row>
    <row r="91" spans="1:30" s="168" customFormat="1" ht="12.75">
      <c r="A91" s="3"/>
      <c r="B91" s="4"/>
      <c r="C91" s="14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15"/>
      <c r="T91" s="518"/>
      <c r="U91" s="518"/>
      <c r="V91" s="518"/>
      <c r="W91" s="518"/>
      <c r="X91" s="518"/>
      <c r="Y91" s="518"/>
      <c r="Z91" s="518"/>
      <c r="AA91" s="518"/>
      <c r="AB91" s="518"/>
      <c r="AC91" s="518"/>
      <c r="AD91" s="518"/>
    </row>
    <row r="92" spans="1:30" s="168" customFormat="1" ht="12.75">
      <c r="A92" s="3"/>
      <c r="B92" s="4"/>
      <c r="C92" s="14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15"/>
      <c r="T92" s="518"/>
      <c r="U92" s="518"/>
      <c r="V92" s="518"/>
      <c r="W92" s="518"/>
      <c r="X92" s="518"/>
      <c r="Y92" s="518"/>
      <c r="Z92" s="518"/>
      <c r="AA92" s="518"/>
      <c r="AB92" s="518"/>
      <c r="AC92" s="518"/>
      <c r="AD92" s="518"/>
    </row>
    <row r="93" spans="1:30" s="168" customFormat="1" ht="12.75">
      <c r="A93" s="3"/>
      <c r="B93" s="4"/>
      <c r="C93" s="14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15"/>
      <c r="T93" s="518"/>
      <c r="U93" s="518"/>
      <c r="V93" s="518"/>
      <c r="W93" s="518"/>
      <c r="X93" s="518"/>
      <c r="Y93" s="518"/>
      <c r="Z93" s="518"/>
      <c r="AA93" s="518"/>
      <c r="AB93" s="518"/>
      <c r="AC93" s="518"/>
      <c r="AD93" s="518"/>
    </row>
    <row r="94" spans="1:30" s="168" customFormat="1" ht="12.75">
      <c r="A94" s="3"/>
      <c r="B94" s="4"/>
      <c r="C94" s="14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15"/>
      <c r="T94" s="518"/>
      <c r="U94" s="518"/>
      <c r="V94" s="518"/>
      <c r="W94" s="518"/>
      <c r="X94" s="518"/>
      <c r="Y94" s="518"/>
      <c r="Z94" s="518"/>
      <c r="AA94" s="518"/>
      <c r="AB94" s="518"/>
      <c r="AC94" s="518"/>
      <c r="AD94" s="518"/>
    </row>
    <row r="95" spans="1:30" s="168" customFormat="1" ht="12.75">
      <c r="A95" s="3"/>
      <c r="B95" s="4"/>
      <c r="C95" s="14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15"/>
      <c r="T95" s="518"/>
      <c r="U95" s="518"/>
      <c r="V95" s="518"/>
      <c r="W95" s="518"/>
      <c r="X95" s="518"/>
      <c r="Y95" s="518"/>
      <c r="Z95" s="518"/>
      <c r="AA95" s="518"/>
      <c r="AB95" s="518"/>
      <c r="AC95" s="518"/>
      <c r="AD95" s="518"/>
    </row>
    <row r="96" spans="1:30" s="168" customFormat="1" ht="12.75">
      <c r="A96" s="3"/>
      <c r="B96" s="4"/>
      <c r="C96" s="14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15"/>
      <c r="T96" s="518"/>
      <c r="U96" s="518"/>
      <c r="V96" s="518"/>
      <c r="W96" s="518"/>
      <c r="X96" s="518"/>
      <c r="Y96" s="518"/>
      <c r="Z96" s="518"/>
      <c r="AA96" s="518"/>
      <c r="AB96" s="518"/>
      <c r="AC96" s="518"/>
      <c r="AD96" s="518"/>
    </row>
    <row r="97" spans="1:30" s="168" customFormat="1" ht="12.75">
      <c r="A97" s="3"/>
      <c r="B97" s="4"/>
      <c r="C97" s="14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15"/>
      <c r="T97" s="518"/>
      <c r="U97" s="518"/>
      <c r="V97" s="518"/>
      <c r="W97" s="518"/>
      <c r="X97" s="518"/>
      <c r="Y97" s="518"/>
      <c r="Z97" s="518"/>
      <c r="AA97" s="518"/>
      <c r="AB97" s="518"/>
      <c r="AC97" s="518"/>
      <c r="AD97" s="518"/>
    </row>
    <row r="98" spans="1:30" s="168" customFormat="1" ht="12.75">
      <c r="A98" s="3"/>
      <c r="B98" s="4"/>
      <c r="C98" s="14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15"/>
      <c r="T98" s="518"/>
      <c r="U98" s="518"/>
      <c r="V98" s="518"/>
      <c r="W98" s="518"/>
      <c r="X98" s="518"/>
      <c r="Y98" s="518"/>
      <c r="Z98" s="518"/>
      <c r="AA98" s="518"/>
      <c r="AB98" s="518"/>
      <c r="AC98" s="518"/>
      <c r="AD98" s="518"/>
    </row>
    <row r="99" spans="1:30" s="168" customFormat="1" ht="12.75">
      <c r="A99" s="3"/>
      <c r="B99" s="4"/>
      <c r="C99" s="14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15"/>
      <c r="T99" s="518"/>
      <c r="U99" s="518"/>
      <c r="V99" s="518"/>
      <c r="W99" s="518"/>
      <c r="X99" s="518"/>
      <c r="Y99" s="518"/>
      <c r="Z99" s="518"/>
      <c r="AA99" s="518"/>
      <c r="AB99" s="518"/>
      <c r="AC99" s="518"/>
      <c r="AD99" s="518"/>
    </row>
    <row r="100" spans="1:30" s="168" customFormat="1" ht="12.75">
      <c r="A100" s="3"/>
      <c r="B100" s="4"/>
      <c r="C100" s="14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15"/>
      <c r="T100" s="518"/>
      <c r="U100" s="518"/>
      <c r="V100" s="518"/>
      <c r="W100" s="518"/>
      <c r="X100" s="518"/>
      <c r="Y100" s="518"/>
      <c r="Z100" s="518"/>
      <c r="AA100" s="518"/>
      <c r="AB100" s="518"/>
      <c r="AC100" s="518"/>
      <c r="AD100" s="518"/>
    </row>
    <row r="101" spans="1:30" s="168" customFormat="1" ht="12.75">
      <c r="A101" s="3"/>
      <c r="B101" s="4"/>
      <c r="C101" s="14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15"/>
      <c r="T101" s="518"/>
      <c r="U101" s="518"/>
      <c r="V101" s="518"/>
      <c r="W101" s="518"/>
      <c r="X101" s="518"/>
      <c r="Y101" s="518"/>
      <c r="Z101" s="518"/>
      <c r="AA101" s="518"/>
      <c r="AB101" s="518"/>
      <c r="AC101" s="518"/>
      <c r="AD101" s="518"/>
    </row>
    <row r="102" spans="1:30" s="168" customFormat="1" ht="12.75">
      <c r="A102" s="3"/>
      <c r="B102" s="4"/>
      <c r="C102" s="14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15"/>
      <c r="T102" s="518"/>
      <c r="U102" s="518"/>
      <c r="V102" s="518"/>
      <c r="W102" s="518"/>
      <c r="X102" s="518"/>
      <c r="Y102" s="518"/>
      <c r="Z102" s="518"/>
      <c r="AA102" s="518"/>
      <c r="AB102" s="518"/>
      <c r="AC102" s="518"/>
      <c r="AD102" s="518"/>
    </row>
    <row r="103" spans="1:30" s="168" customFormat="1" ht="12.75">
      <c r="A103" s="3"/>
      <c r="B103" s="4"/>
      <c r="C103" s="14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15"/>
      <c r="T103" s="518"/>
      <c r="U103" s="518"/>
      <c r="V103" s="518"/>
      <c r="W103" s="518"/>
      <c r="X103" s="518"/>
      <c r="Y103" s="518"/>
      <c r="Z103" s="518"/>
      <c r="AA103" s="518"/>
      <c r="AB103" s="518"/>
      <c r="AC103" s="518"/>
      <c r="AD103" s="518"/>
    </row>
    <row r="104" spans="1:30" s="168" customFormat="1" ht="12.75">
      <c r="A104" s="3"/>
      <c r="B104" s="4"/>
      <c r="C104" s="14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15"/>
      <c r="T104" s="518"/>
      <c r="U104" s="518"/>
      <c r="V104" s="518"/>
      <c r="W104" s="518"/>
      <c r="X104" s="518"/>
      <c r="Y104" s="518"/>
      <c r="Z104" s="518"/>
      <c r="AA104" s="518"/>
      <c r="AB104" s="518"/>
      <c r="AC104" s="518"/>
      <c r="AD104" s="518"/>
    </row>
    <row r="105" spans="1:30" s="168" customFormat="1" ht="12.75">
      <c r="A105" s="3"/>
      <c r="B105" s="4"/>
      <c r="C105" s="14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15"/>
      <c r="T105" s="518"/>
      <c r="U105" s="518"/>
      <c r="V105" s="518"/>
      <c r="W105" s="518"/>
      <c r="X105" s="518"/>
      <c r="Y105" s="518"/>
      <c r="Z105" s="518"/>
      <c r="AA105" s="518"/>
      <c r="AB105" s="518"/>
      <c r="AC105" s="518"/>
      <c r="AD105" s="518"/>
    </row>
    <row r="106" spans="1:30" s="168" customFormat="1" ht="12.75">
      <c r="A106" s="3"/>
      <c r="B106" s="4"/>
      <c r="C106" s="14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15"/>
      <c r="T106" s="518"/>
      <c r="U106" s="518"/>
      <c r="V106" s="518"/>
      <c r="W106" s="518"/>
      <c r="X106" s="518"/>
      <c r="Y106" s="518"/>
      <c r="Z106" s="518"/>
      <c r="AA106" s="518"/>
      <c r="AB106" s="518"/>
      <c r="AC106" s="518"/>
      <c r="AD106" s="518"/>
    </row>
    <row r="107" spans="1:30" s="168" customFormat="1" ht="12.75">
      <c r="A107" s="3"/>
      <c r="B107" s="4"/>
      <c r="C107" s="14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15"/>
      <c r="T107" s="518"/>
      <c r="U107" s="518"/>
      <c r="V107" s="518"/>
      <c r="W107" s="518"/>
      <c r="X107" s="518"/>
      <c r="Y107" s="518"/>
      <c r="Z107" s="518"/>
      <c r="AA107" s="518"/>
      <c r="AB107" s="518"/>
      <c r="AC107" s="518"/>
      <c r="AD107" s="518"/>
    </row>
    <row r="108" spans="1:30" s="168" customFormat="1" ht="12.75">
      <c r="A108" s="3"/>
      <c r="B108" s="4"/>
      <c r="C108" s="14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15"/>
      <c r="T108" s="518"/>
      <c r="U108" s="518"/>
      <c r="V108" s="518"/>
      <c r="W108" s="518"/>
      <c r="X108" s="518"/>
      <c r="Y108" s="518"/>
      <c r="Z108" s="518"/>
      <c r="AA108" s="518"/>
      <c r="AB108" s="518"/>
      <c r="AC108" s="518"/>
      <c r="AD108" s="518"/>
    </row>
    <row r="109" spans="1:30" s="168" customFormat="1" ht="12.75">
      <c r="A109" s="3"/>
      <c r="B109" s="4"/>
      <c r="C109" s="14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15"/>
      <c r="T109" s="518"/>
      <c r="U109" s="518"/>
      <c r="V109" s="518"/>
      <c r="W109" s="518"/>
      <c r="X109" s="518"/>
      <c r="Y109" s="518"/>
      <c r="Z109" s="518"/>
      <c r="AA109" s="518"/>
      <c r="AB109" s="518"/>
      <c r="AC109" s="518"/>
      <c r="AD109" s="518"/>
    </row>
    <row r="110" spans="1:30" s="168" customFormat="1" ht="12.75">
      <c r="A110" s="3"/>
      <c r="B110" s="4"/>
      <c r="C110" s="14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15"/>
      <c r="T110" s="518"/>
      <c r="U110" s="518"/>
      <c r="V110" s="518"/>
      <c r="W110" s="518"/>
      <c r="X110" s="518"/>
      <c r="Y110" s="518"/>
      <c r="Z110" s="518"/>
      <c r="AA110" s="518"/>
      <c r="AB110" s="518"/>
      <c r="AC110" s="518"/>
      <c r="AD110" s="518"/>
    </row>
    <row r="111" spans="1:30" s="168" customFormat="1" ht="12.75">
      <c r="A111" s="3"/>
      <c r="B111" s="4"/>
      <c r="C111" s="14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15"/>
      <c r="T111" s="518"/>
      <c r="U111" s="518"/>
      <c r="V111" s="518"/>
      <c r="W111" s="518"/>
      <c r="X111" s="518"/>
      <c r="Y111" s="518"/>
      <c r="Z111" s="518"/>
      <c r="AA111" s="518"/>
      <c r="AB111" s="518"/>
      <c r="AC111" s="518"/>
      <c r="AD111" s="518"/>
    </row>
    <row r="112" spans="1:30" s="168" customFormat="1" ht="12.75">
      <c r="A112" s="3"/>
      <c r="B112" s="4"/>
      <c r="C112" s="14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15"/>
      <c r="T112" s="518"/>
      <c r="U112" s="518"/>
      <c r="V112" s="518"/>
      <c r="W112" s="518"/>
      <c r="X112" s="518"/>
      <c r="Y112" s="518"/>
      <c r="Z112" s="518"/>
      <c r="AA112" s="518"/>
      <c r="AB112" s="518"/>
      <c r="AC112" s="518"/>
      <c r="AD112" s="518"/>
    </row>
    <row r="113" spans="1:30" s="168" customFormat="1" ht="12.75">
      <c r="A113" s="3"/>
      <c r="B113" s="4"/>
      <c r="C113" s="14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15"/>
      <c r="T113" s="518"/>
      <c r="U113" s="518"/>
      <c r="V113" s="518"/>
      <c r="W113" s="518"/>
      <c r="X113" s="518"/>
      <c r="Y113" s="518"/>
      <c r="Z113" s="518"/>
      <c r="AA113" s="518"/>
      <c r="AB113" s="518"/>
      <c r="AC113" s="518"/>
      <c r="AD113" s="518"/>
    </row>
    <row r="114" spans="1:30" s="168" customFormat="1" ht="12.75">
      <c r="A114" s="3"/>
      <c r="B114" s="4"/>
      <c r="C114" s="14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15"/>
      <c r="T114" s="518"/>
      <c r="U114" s="518"/>
      <c r="V114" s="518"/>
      <c r="W114" s="518"/>
      <c r="X114" s="518"/>
      <c r="Y114" s="518"/>
      <c r="Z114" s="518"/>
      <c r="AA114" s="518"/>
      <c r="AB114" s="518"/>
      <c r="AC114" s="518"/>
      <c r="AD114" s="518"/>
    </row>
    <row r="115" spans="1:30" s="168" customFormat="1" ht="12.75">
      <c r="A115" s="3"/>
      <c r="B115" s="4"/>
      <c r="C115" s="14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15"/>
      <c r="T115" s="518"/>
      <c r="U115" s="518"/>
      <c r="V115" s="518"/>
      <c r="W115" s="518"/>
      <c r="X115" s="518"/>
      <c r="Y115" s="518"/>
      <c r="Z115" s="518"/>
      <c r="AA115" s="518"/>
      <c r="AB115" s="518"/>
      <c r="AC115" s="518"/>
      <c r="AD115" s="518"/>
    </row>
    <row r="116" spans="1:30" s="168" customFormat="1" ht="12.75">
      <c r="A116" s="3"/>
      <c r="B116" s="4"/>
      <c r="C116" s="14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15"/>
      <c r="T116" s="518"/>
      <c r="U116" s="518"/>
      <c r="V116" s="518"/>
      <c r="W116" s="518"/>
      <c r="X116" s="518"/>
      <c r="Y116" s="518"/>
      <c r="Z116" s="518"/>
      <c r="AA116" s="518"/>
      <c r="AB116" s="518"/>
      <c r="AC116" s="518"/>
      <c r="AD116" s="518"/>
    </row>
    <row r="117" spans="1:30" s="168" customFormat="1" ht="12.75">
      <c r="A117" s="3"/>
      <c r="B117" s="4"/>
      <c r="C117" s="14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15"/>
      <c r="T117" s="518"/>
      <c r="U117" s="518"/>
      <c r="V117" s="518"/>
      <c r="W117" s="518"/>
      <c r="X117" s="518"/>
      <c r="Y117" s="518"/>
      <c r="Z117" s="518"/>
      <c r="AA117" s="518"/>
      <c r="AB117" s="518"/>
      <c r="AC117" s="518"/>
      <c r="AD117" s="518"/>
    </row>
    <row r="118" spans="1:30" s="168" customFormat="1" ht="12.75">
      <c r="A118" s="3"/>
      <c r="B118" s="4"/>
      <c r="C118" s="14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15"/>
      <c r="T118" s="518"/>
      <c r="U118" s="518"/>
      <c r="V118" s="518"/>
      <c r="W118" s="518"/>
      <c r="X118" s="518"/>
      <c r="Y118" s="518"/>
      <c r="Z118" s="518"/>
      <c r="AA118" s="518"/>
      <c r="AB118" s="518"/>
      <c r="AC118" s="518"/>
      <c r="AD118" s="518"/>
    </row>
    <row r="119" spans="1:30" s="168" customFormat="1" ht="12.75">
      <c r="A119" s="3"/>
      <c r="B119" s="4"/>
      <c r="C119" s="14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15"/>
      <c r="T119" s="518"/>
      <c r="U119" s="518"/>
      <c r="V119" s="518"/>
      <c r="W119" s="518"/>
      <c r="X119" s="518"/>
      <c r="Y119" s="518"/>
      <c r="Z119" s="518"/>
      <c r="AA119" s="518"/>
      <c r="AB119" s="518"/>
      <c r="AC119" s="518"/>
      <c r="AD119" s="518"/>
    </row>
    <row r="120" spans="1:30" s="168" customFormat="1" ht="12.75">
      <c r="A120" s="3"/>
      <c r="B120" s="4"/>
      <c r="C120" s="14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15"/>
      <c r="T120" s="518"/>
      <c r="U120" s="518"/>
      <c r="V120" s="518"/>
      <c r="W120" s="518"/>
      <c r="X120" s="518"/>
      <c r="Y120" s="518"/>
      <c r="Z120" s="518"/>
      <c r="AA120" s="518"/>
      <c r="AB120" s="518"/>
      <c r="AC120" s="518"/>
      <c r="AD120" s="518"/>
    </row>
    <row r="121" spans="1:30" s="168" customFormat="1" ht="12.75">
      <c r="A121" s="3"/>
      <c r="B121" s="4"/>
      <c r="C121" s="14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15"/>
      <c r="T121" s="518"/>
      <c r="U121" s="518"/>
      <c r="V121" s="518"/>
      <c r="W121" s="518"/>
      <c r="X121" s="518"/>
      <c r="Y121" s="518"/>
      <c r="Z121" s="518"/>
      <c r="AA121" s="518"/>
      <c r="AB121" s="518"/>
      <c r="AC121" s="518"/>
      <c r="AD121" s="518"/>
    </row>
    <row r="122" spans="1:30" s="168" customFormat="1" ht="12.75">
      <c r="A122" s="3"/>
      <c r="B122" s="4"/>
      <c r="C122" s="14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15"/>
      <c r="T122" s="518"/>
      <c r="U122" s="518"/>
      <c r="V122" s="518"/>
      <c r="W122" s="518"/>
      <c r="X122" s="518"/>
      <c r="Y122" s="518"/>
      <c r="Z122" s="518"/>
      <c r="AA122" s="518"/>
      <c r="AB122" s="518"/>
      <c r="AC122" s="518"/>
      <c r="AD122" s="518"/>
    </row>
    <row r="123" spans="1:30" s="168" customFormat="1" ht="12.75">
      <c r="A123" s="3"/>
      <c r="B123" s="4"/>
      <c r="C123" s="14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15"/>
      <c r="T123" s="518"/>
      <c r="U123" s="518"/>
      <c r="V123" s="518"/>
      <c r="W123" s="518"/>
      <c r="X123" s="518"/>
      <c r="Y123" s="518"/>
      <c r="Z123" s="518"/>
      <c r="AA123" s="518"/>
      <c r="AB123" s="518"/>
      <c r="AC123" s="518"/>
      <c r="AD123" s="518"/>
    </row>
    <row r="124" spans="1:30" s="168" customFormat="1" ht="12.75">
      <c r="A124" s="3"/>
      <c r="B124" s="4"/>
      <c r="C124" s="14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15"/>
      <c r="T124" s="518"/>
      <c r="U124" s="518"/>
      <c r="V124" s="518"/>
      <c r="W124" s="518"/>
      <c r="X124" s="518"/>
      <c r="Y124" s="518"/>
      <c r="Z124" s="518"/>
      <c r="AA124" s="518"/>
      <c r="AB124" s="518"/>
      <c r="AC124" s="518"/>
      <c r="AD124" s="518"/>
    </row>
    <row r="125" spans="1:30" s="168" customFormat="1" ht="12.75">
      <c r="A125" s="3"/>
      <c r="B125" s="4"/>
      <c r="C125" s="14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15"/>
      <c r="T125" s="518"/>
      <c r="U125" s="518"/>
      <c r="V125" s="518"/>
      <c r="W125" s="518"/>
      <c r="X125" s="518"/>
      <c r="Y125" s="518"/>
      <c r="Z125" s="518"/>
      <c r="AA125" s="518"/>
      <c r="AB125" s="518"/>
      <c r="AC125" s="518"/>
      <c r="AD125" s="518"/>
    </row>
    <row r="126" spans="1:30" s="168" customFormat="1" ht="12.75">
      <c r="A126" s="3"/>
      <c r="B126" s="4"/>
      <c r="C126" s="14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15"/>
      <c r="T126" s="518"/>
      <c r="U126" s="518"/>
      <c r="V126" s="518"/>
      <c r="W126" s="518"/>
      <c r="X126" s="518"/>
      <c r="Y126" s="518"/>
      <c r="Z126" s="518"/>
      <c r="AA126" s="518"/>
      <c r="AB126" s="518"/>
      <c r="AC126" s="518"/>
      <c r="AD126" s="518"/>
    </row>
    <row r="127" spans="1:30" s="168" customFormat="1" ht="12.75">
      <c r="A127" s="3"/>
      <c r="B127" s="4"/>
      <c r="C127" s="14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15"/>
      <c r="T127" s="518"/>
      <c r="U127" s="518"/>
      <c r="V127" s="518"/>
      <c r="W127" s="518"/>
      <c r="X127" s="518"/>
      <c r="Y127" s="518"/>
      <c r="Z127" s="518"/>
      <c r="AA127" s="518"/>
      <c r="AB127" s="518"/>
      <c r="AC127" s="518"/>
      <c r="AD127" s="518"/>
    </row>
    <row r="128" spans="1:30" s="168" customFormat="1" ht="12.75">
      <c r="A128" s="3"/>
      <c r="B128" s="4"/>
      <c r="C128" s="14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15"/>
      <c r="T128" s="518"/>
      <c r="U128" s="518"/>
      <c r="V128" s="518"/>
      <c r="W128" s="518"/>
      <c r="X128" s="518"/>
      <c r="Y128" s="518"/>
      <c r="Z128" s="518"/>
      <c r="AA128" s="518"/>
      <c r="AB128" s="518"/>
      <c r="AC128" s="518"/>
      <c r="AD128" s="518"/>
    </row>
    <row r="129" spans="1:30" s="168" customFormat="1" ht="12.75">
      <c r="A129" s="3"/>
      <c r="B129" s="4"/>
      <c r="C129" s="14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15"/>
      <c r="T129" s="518"/>
      <c r="U129" s="518"/>
      <c r="V129" s="518"/>
      <c r="W129" s="518"/>
      <c r="X129" s="518"/>
      <c r="Y129" s="518"/>
      <c r="Z129" s="518"/>
      <c r="AA129" s="518"/>
      <c r="AB129" s="518"/>
      <c r="AC129" s="518"/>
      <c r="AD129" s="518"/>
    </row>
    <row r="130" spans="1:30" s="168" customFormat="1" ht="12.75">
      <c r="A130" s="3"/>
      <c r="B130" s="4"/>
      <c r="C130" s="14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15"/>
      <c r="T130" s="518"/>
      <c r="U130" s="518"/>
      <c r="V130" s="518"/>
      <c r="W130" s="518"/>
      <c r="X130" s="518"/>
      <c r="Y130" s="518"/>
      <c r="Z130" s="518"/>
      <c r="AA130" s="518"/>
      <c r="AB130" s="518"/>
      <c r="AC130" s="518"/>
      <c r="AD130" s="518"/>
    </row>
    <row r="131" spans="1:30" s="168" customFormat="1" ht="12.75">
      <c r="A131" s="3"/>
      <c r="B131" s="4"/>
      <c r="C131" s="14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15"/>
      <c r="T131" s="518"/>
      <c r="U131" s="518"/>
      <c r="V131" s="518"/>
      <c r="W131" s="518"/>
      <c r="X131" s="518"/>
      <c r="Y131" s="518"/>
      <c r="Z131" s="518"/>
      <c r="AA131" s="518"/>
      <c r="AB131" s="518"/>
      <c r="AC131" s="518"/>
      <c r="AD131" s="518"/>
    </row>
    <row r="132" spans="1:30" s="168" customFormat="1" ht="12.75">
      <c r="A132" s="3"/>
      <c r="B132" s="4"/>
      <c r="C132" s="14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15"/>
      <c r="T132" s="518"/>
      <c r="U132" s="518"/>
      <c r="V132" s="518"/>
      <c r="W132" s="518"/>
      <c r="X132" s="518"/>
      <c r="Y132" s="518"/>
      <c r="Z132" s="518"/>
      <c r="AA132" s="518"/>
      <c r="AB132" s="518"/>
      <c r="AC132" s="518"/>
      <c r="AD132" s="518"/>
    </row>
    <row r="133" spans="1:30" s="168" customFormat="1" ht="12.75">
      <c r="A133" s="3"/>
      <c r="B133" s="4"/>
      <c r="C133" s="14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15"/>
      <c r="T133" s="518"/>
      <c r="U133" s="518"/>
      <c r="V133" s="518"/>
      <c r="W133" s="518"/>
      <c r="X133" s="518"/>
      <c r="Y133" s="518"/>
      <c r="Z133" s="518"/>
      <c r="AA133" s="518"/>
      <c r="AB133" s="518"/>
      <c r="AC133" s="518"/>
      <c r="AD133" s="518"/>
    </row>
    <row r="134" spans="1:30" s="168" customFormat="1" ht="12.75">
      <c r="A134" s="3"/>
      <c r="B134" s="4"/>
      <c r="C134" s="14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15"/>
      <c r="T134" s="518"/>
      <c r="U134" s="518"/>
      <c r="V134" s="518"/>
      <c r="W134" s="518"/>
      <c r="X134" s="518"/>
      <c r="Y134" s="518"/>
      <c r="Z134" s="518"/>
      <c r="AA134" s="518"/>
      <c r="AB134" s="518"/>
      <c r="AC134" s="518"/>
      <c r="AD134" s="518"/>
    </row>
    <row r="135" spans="1:30" s="168" customFormat="1" ht="12.75">
      <c r="A135" s="3"/>
      <c r="B135" s="4"/>
      <c r="C135" s="14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15"/>
      <c r="T135" s="518"/>
      <c r="U135" s="518"/>
      <c r="V135" s="518"/>
      <c r="W135" s="518"/>
      <c r="X135" s="518"/>
      <c r="Y135" s="518"/>
      <c r="Z135" s="518"/>
      <c r="AA135" s="518"/>
      <c r="AB135" s="518"/>
      <c r="AC135" s="518"/>
      <c r="AD135" s="518"/>
    </row>
    <row r="136" spans="1:30" s="168" customFormat="1" ht="12.75">
      <c r="A136" s="3"/>
      <c r="B136" s="4"/>
      <c r="C136" s="14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15"/>
      <c r="T136" s="518"/>
      <c r="U136" s="518"/>
      <c r="V136" s="518"/>
      <c r="W136" s="518"/>
      <c r="X136" s="518"/>
      <c r="Y136" s="518"/>
      <c r="Z136" s="518"/>
      <c r="AA136" s="518"/>
      <c r="AB136" s="518"/>
      <c r="AC136" s="518"/>
      <c r="AD136" s="518"/>
    </row>
    <row r="137" spans="1:30" s="168" customFormat="1" ht="12.75">
      <c r="A137" s="3"/>
      <c r="B137" s="4"/>
      <c r="C137" s="14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15"/>
      <c r="T137" s="518"/>
      <c r="U137" s="518"/>
      <c r="V137" s="518"/>
      <c r="W137" s="518"/>
      <c r="X137" s="518"/>
      <c r="Y137" s="518"/>
      <c r="Z137" s="518"/>
      <c r="AA137" s="518"/>
      <c r="AB137" s="518"/>
      <c r="AC137" s="518"/>
      <c r="AD137" s="518"/>
    </row>
    <row r="138" spans="1:30" s="168" customFormat="1" ht="12.75">
      <c r="A138" s="3"/>
      <c r="B138" s="4"/>
      <c r="C138" s="14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15"/>
      <c r="T138" s="518"/>
      <c r="U138" s="518"/>
      <c r="V138" s="518"/>
      <c r="W138" s="518"/>
      <c r="X138" s="518"/>
      <c r="Y138" s="518"/>
      <c r="Z138" s="518"/>
      <c r="AA138" s="518"/>
      <c r="AB138" s="518"/>
      <c r="AC138" s="518"/>
      <c r="AD138" s="518"/>
    </row>
    <row r="139" spans="1:30" s="168" customFormat="1" ht="12.75">
      <c r="A139" s="3"/>
      <c r="B139" s="4"/>
      <c r="C139" s="14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15"/>
      <c r="T139" s="518"/>
      <c r="U139" s="518"/>
      <c r="V139" s="518"/>
      <c r="W139" s="518"/>
      <c r="X139" s="518"/>
      <c r="Y139" s="518"/>
      <c r="Z139" s="518"/>
      <c r="AA139" s="518"/>
      <c r="AB139" s="518"/>
      <c r="AC139" s="518"/>
      <c r="AD139" s="518"/>
    </row>
    <row r="140" spans="1:30" s="168" customFormat="1" ht="12.75">
      <c r="A140" s="3"/>
      <c r="B140" s="4"/>
      <c r="C140" s="14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15"/>
      <c r="T140" s="518"/>
      <c r="U140" s="518"/>
      <c r="V140" s="518"/>
      <c r="W140" s="518"/>
      <c r="X140" s="518"/>
      <c r="Y140" s="518"/>
      <c r="Z140" s="518"/>
      <c r="AA140" s="518"/>
      <c r="AB140" s="518"/>
      <c r="AC140" s="518"/>
      <c r="AD140" s="518"/>
    </row>
    <row r="141" spans="1:30" s="168" customFormat="1" ht="12.75">
      <c r="A141" s="3"/>
      <c r="B141" s="4"/>
      <c r="C141" s="14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15"/>
      <c r="T141" s="518"/>
      <c r="U141" s="518"/>
      <c r="V141" s="518"/>
      <c r="W141" s="518"/>
      <c r="X141" s="518"/>
      <c r="Y141" s="518"/>
      <c r="Z141" s="518"/>
      <c r="AA141" s="518"/>
      <c r="AB141" s="518"/>
      <c r="AC141" s="518"/>
      <c r="AD141" s="518"/>
    </row>
    <row r="142" spans="1:30" s="168" customFormat="1" ht="12.75">
      <c r="A142" s="3"/>
      <c r="B142" s="4"/>
      <c r="C142" s="14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15"/>
      <c r="T142" s="518"/>
      <c r="U142" s="518"/>
      <c r="V142" s="518"/>
      <c r="W142" s="518"/>
      <c r="X142" s="518"/>
      <c r="Y142" s="518"/>
      <c r="Z142" s="518"/>
      <c r="AA142" s="518"/>
      <c r="AB142" s="518"/>
      <c r="AC142" s="518"/>
      <c r="AD142" s="518"/>
    </row>
    <row r="143" spans="1:30" s="168" customFormat="1" ht="12.75">
      <c r="A143" s="3"/>
      <c r="B143" s="4"/>
      <c r="C143" s="14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15"/>
      <c r="T143" s="518"/>
      <c r="U143" s="518"/>
      <c r="V143" s="518"/>
      <c r="W143" s="518"/>
      <c r="X143" s="518"/>
      <c r="Y143" s="518"/>
      <c r="Z143" s="518"/>
      <c r="AA143" s="518"/>
      <c r="AB143" s="518"/>
      <c r="AC143" s="518"/>
      <c r="AD143" s="518"/>
    </row>
    <row r="144" spans="1:30" s="168" customFormat="1" ht="12.75">
      <c r="A144" s="3"/>
      <c r="B144" s="4"/>
      <c r="C144" s="14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15"/>
      <c r="T144" s="518"/>
      <c r="U144" s="518"/>
      <c r="V144" s="518"/>
      <c r="W144" s="518"/>
      <c r="X144" s="518"/>
      <c r="Y144" s="518"/>
      <c r="Z144" s="518"/>
      <c r="AA144" s="518"/>
      <c r="AB144" s="518"/>
      <c r="AC144" s="518"/>
      <c r="AD144" s="518"/>
    </row>
    <row r="145" spans="1:30" s="168" customFormat="1" ht="12.75">
      <c r="A145" s="3"/>
      <c r="B145" s="4"/>
      <c r="C145" s="14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15"/>
      <c r="T145" s="518"/>
      <c r="U145" s="518"/>
      <c r="V145" s="518"/>
      <c r="W145" s="518"/>
      <c r="X145" s="518"/>
      <c r="Y145" s="518"/>
      <c r="Z145" s="518"/>
      <c r="AA145" s="518"/>
      <c r="AB145" s="518"/>
      <c r="AC145" s="518"/>
      <c r="AD145" s="518"/>
    </row>
    <row r="146" spans="1:30" s="168" customFormat="1" ht="12.75">
      <c r="A146" s="3"/>
      <c r="B146" s="4"/>
      <c r="C146" s="14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15"/>
      <c r="T146" s="518"/>
      <c r="U146" s="518"/>
      <c r="V146" s="518"/>
      <c r="W146" s="518"/>
      <c r="X146" s="518"/>
      <c r="Y146" s="518"/>
      <c r="Z146" s="518"/>
      <c r="AA146" s="518"/>
      <c r="AB146" s="518"/>
      <c r="AC146" s="518"/>
      <c r="AD146" s="518"/>
    </row>
    <row r="147" spans="1:30" s="168" customFormat="1" ht="12.75">
      <c r="A147" s="3"/>
      <c r="B147" s="4"/>
      <c r="C147" s="14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15"/>
      <c r="T147" s="518"/>
      <c r="U147" s="518"/>
      <c r="V147" s="518"/>
      <c r="W147" s="518"/>
      <c r="X147" s="518"/>
      <c r="Y147" s="518"/>
      <c r="Z147" s="518"/>
      <c r="AA147" s="518"/>
      <c r="AB147" s="518"/>
      <c r="AC147" s="518"/>
      <c r="AD147" s="518"/>
    </row>
    <row r="148" spans="1:30" s="168" customFormat="1" ht="12.75">
      <c r="A148" s="3"/>
      <c r="B148" s="4"/>
      <c r="C148" s="14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15"/>
      <c r="T148" s="518"/>
      <c r="U148" s="518"/>
      <c r="V148" s="518"/>
      <c r="W148" s="518"/>
      <c r="X148" s="518"/>
      <c r="Y148" s="518"/>
      <c r="Z148" s="518"/>
      <c r="AA148" s="518"/>
      <c r="AB148" s="518"/>
      <c r="AC148" s="518"/>
      <c r="AD148" s="518"/>
    </row>
    <row r="149" spans="1:30" s="168" customFormat="1" ht="12.75">
      <c r="A149" s="3"/>
      <c r="B149" s="4"/>
      <c r="C149" s="14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15"/>
      <c r="T149" s="518"/>
      <c r="U149" s="518"/>
      <c r="V149" s="518"/>
      <c r="W149" s="518"/>
      <c r="X149" s="518"/>
      <c r="Y149" s="518"/>
      <c r="Z149" s="518"/>
      <c r="AA149" s="518"/>
      <c r="AB149" s="518"/>
      <c r="AC149" s="518"/>
      <c r="AD149" s="518"/>
    </row>
    <row r="150" spans="1:30" s="168" customFormat="1" ht="12.75">
      <c r="A150" s="3"/>
      <c r="B150" s="4"/>
      <c r="C150" s="14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15"/>
      <c r="T150" s="518"/>
      <c r="U150" s="518"/>
      <c r="V150" s="518"/>
      <c r="W150" s="518"/>
      <c r="X150" s="518"/>
      <c r="Y150" s="518"/>
      <c r="Z150" s="518"/>
      <c r="AA150" s="518"/>
      <c r="AB150" s="518"/>
      <c r="AC150" s="518"/>
      <c r="AD150" s="518"/>
    </row>
    <row r="151" spans="1:30" s="168" customFormat="1" ht="12.75">
      <c r="A151" s="3"/>
      <c r="B151" s="4"/>
      <c r="C151" s="14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15"/>
      <c r="T151" s="518"/>
      <c r="U151" s="518"/>
      <c r="V151" s="518"/>
      <c r="W151" s="518"/>
      <c r="X151" s="518"/>
      <c r="Y151" s="518"/>
      <c r="Z151" s="518"/>
      <c r="AA151" s="518"/>
      <c r="AB151" s="518"/>
      <c r="AC151" s="518"/>
      <c r="AD151" s="518"/>
    </row>
    <row r="152" spans="1:30" s="168" customFormat="1" ht="12.75">
      <c r="A152" s="3"/>
      <c r="B152" s="4"/>
      <c r="C152" s="14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15"/>
      <c r="T152" s="518"/>
      <c r="U152" s="518"/>
      <c r="V152" s="518"/>
      <c r="W152" s="518"/>
      <c r="X152" s="518"/>
      <c r="Y152" s="518"/>
      <c r="Z152" s="518"/>
      <c r="AA152" s="518"/>
      <c r="AB152" s="518"/>
      <c r="AC152" s="518"/>
      <c r="AD152" s="518"/>
    </row>
    <row r="153" spans="1:30" s="168" customFormat="1" ht="12.75">
      <c r="A153" s="3"/>
      <c r="B153" s="4"/>
      <c r="C153" s="14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15"/>
      <c r="T153" s="518"/>
      <c r="U153" s="518"/>
      <c r="V153" s="518"/>
      <c r="W153" s="518"/>
      <c r="X153" s="518"/>
      <c r="Y153" s="518"/>
      <c r="Z153" s="518"/>
      <c r="AA153" s="518"/>
      <c r="AB153" s="518"/>
      <c r="AC153" s="518"/>
      <c r="AD153" s="518"/>
    </row>
    <row r="154" spans="1:30" s="168" customFormat="1" ht="12.75">
      <c r="A154" s="3"/>
      <c r="B154" s="4"/>
      <c r="C154" s="14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15"/>
      <c r="T154" s="518"/>
      <c r="U154" s="518"/>
      <c r="V154" s="518"/>
      <c r="W154" s="518"/>
      <c r="X154" s="518"/>
      <c r="Y154" s="518"/>
      <c r="Z154" s="518"/>
      <c r="AA154" s="518"/>
      <c r="AB154" s="518"/>
      <c r="AC154" s="518"/>
      <c r="AD154" s="518"/>
    </row>
    <row r="155" spans="1:30" s="168" customFormat="1" ht="12.75">
      <c r="A155" s="3"/>
      <c r="B155" s="4"/>
      <c r="C155" s="14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15"/>
      <c r="T155" s="518"/>
      <c r="U155" s="518"/>
      <c r="V155" s="518"/>
      <c r="W155" s="518"/>
      <c r="X155" s="518"/>
      <c r="Y155" s="518"/>
      <c r="Z155" s="518"/>
      <c r="AA155" s="518"/>
      <c r="AB155" s="518"/>
      <c r="AC155" s="518"/>
      <c r="AD155" s="518"/>
    </row>
    <row r="156" spans="1:30" s="168" customFormat="1" ht="12.75">
      <c r="A156" s="3"/>
      <c r="B156" s="4"/>
      <c r="C156" s="14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15"/>
      <c r="T156" s="518"/>
      <c r="U156" s="518"/>
      <c r="V156" s="518"/>
      <c r="W156" s="518"/>
      <c r="X156" s="518"/>
      <c r="Y156" s="518"/>
      <c r="Z156" s="518"/>
      <c r="AA156" s="518"/>
      <c r="AB156" s="518"/>
      <c r="AC156" s="518"/>
      <c r="AD156" s="518"/>
    </row>
    <row r="157" spans="1:30" s="168" customFormat="1" ht="12.75">
      <c r="A157" s="3"/>
      <c r="B157" s="4"/>
      <c r="C157" s="14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15"/>
      <c r="T157" s="518"/>
      <c r="U157" s="518"/>
      <c r="V157" s="518"/>
      <c r="W157" s="518"/>
      <c r="X157" s="518"/>
      <c r="Y157" s="518"/>
      <c r="Z157" s="518"/>
      <c r="AA157" s="518"/>
      <c r="AB157" s="518"/>
      <c r="AC157" s="518"/>
      <c r="AD157" s="518"/>
    </row>
    <row r="158" spans="1:30" s="168" customFormat="1" ht="12.75">
      <c r="A158" s="3"/>
      <c r="B158" s="4"/>
      <c r="C158" s="14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15"/>
      <c r="T158" s="518"/>
      <c r="U158" s="518"/>
      <c r="V158" s="518"/>
      <c r="W158" s="518"/>
      <c r="X158" s="518"/>
      <c r="Y158" s="518"/>
      <c r="Z158" s="518"/>
      <c r="AA158" s="518"/>
      <c r="AB158" s="518"/>
      <c r="AC158" s="518"/>
      <c r="AD158" s="518"/>
    </row>
    <row r="159" spans="1:30" s="168" customFormat="1" ht="12.75">
      <c r="A159" s="3"/>
      <c r="B159" s="4"/>
      <c r="C159" s="14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15"/>
      <c r="T159" s="518"/>
      <c r="U159" s="518"/>
      <c r="V159" s="518"/>
      <c r="W159" s="518"/>
      <c r="X159" s="518"/>
      <c r="Y159" s="518"/>
      <c r="Z159" s="518"/>
      <c r="AA159" s="518"/>
      <c r="AB159" s="518"/>
      <c r="AC159" s="518"/>
      <c r="AD159" s="518"/>
    </row>
    <row r="160" spans="1:30" s="168" customFormat="1" ht="12.75">
      <c r="A160" s="3"/>
      <c r="B160" s="4"/>
      <c r="C160" s="14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15"/>
      <c r="T160" s="518"/>
      <c r="U160" s="518"/>
      <c r="V160" s="518"/>
      <c r="W160" s="518"/>
      <c r="X160" s="518"/>
      <c r="Y160" s="518"/>
      <c r="Z160" s="518"/>
      <c r="AA160" s="518"/>
      <c r="AB160" s="518"/>
      <c r="AC160" s="518"/>
      <c r="AD160" s="518"/>
    </row>
    <row r="161" spans="1:30" s="168" customFormat="1" ht="12.75">
      <c r="A161" s="3"/>
      <c r="B161" s="4"/>
      <c r="C161" s="14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15"/>
      <c r="T161" s="518"/>
      <c r="U161" s="518"/>
      <c r="V161" s="518"/>
      <c r="W161" s="518"/>
      <c r="X161" s="518"/>
      <c r="Y161" s="518"/>
      <c r="Z161" s="518"/>
      <c r="AA161" s="518"/>
      <c r="AB161" s="518"/>
      <c r="AC161" s="518"/>
      <c r="AD161" s="518"/>
    </row>
    <row r="162" spans="1:30" s="168" customFormat="1" ht="12.75">
      <c r="A162" s="3"/>
      <c r="B162" s="4"/>
      <c r="C162" s="14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15"/>
      <c r="T162" s="518"/>
      <c r="U162" s="518"/>
      <c r="V162" s="518"/>
      <c r="W162" s="518"/>
      <c r="X162" s="518"/>
      <c r="Y162" s="518"/>
      <c r="Z162" s="518"/>
      <c r="AA162" s="518"/>
      <c r="AB162" s="518"/>
      <c r="AC162" s="518"/>
      <c r="AD162" s="518"/>
    </row>
    <row r="163" spans="1:30" s="168" customFormat="1" ht="12.75">
      <c r="A163" s="3"/>
      <c r="B163" s="4"/>
      <c r="C163" s="14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15"/>
      <c r="T163" s="518"/>
      <c r="U163" s="518"/>
      <c r="V163" s="518"/>
      <c r="W163" s="518"/>
      <c r="X163" s="518"/>
      <c r="Y163" s="518"/>
      <c r="Z163" s="518"/>
      <c r="AA163" s="518"/>
      <c r="AB163" s="518"/>
      <c r="AC163" s="518"/>
      <c r="AD163" s="518"/>
    </row>
    <row r="164" spans="1:30" s="168" customFormat="1" ht="12.75">
      <c r="A164" s="3"/>
      <c r="B164" s="4"/>
      <c r="C164" s="14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15"/>
      <c r="T164" s="518"/>
      <c r="U164" s="518"/>
      <c r="V164" s="518"/>
      <c r="W164" s="518"/>
      <c r="X164" s="518"/>
      <c r="Y164" s="518"/>
      <c r="Z164" s="518"/>
      <c r="AA164" s="518"/>
      <c r="AB164" s="518"/>
      <c r="AC164" s="518"/>
      <c r="AD164" s="518"/>
    </row>
    <row r="165" spans="1:30" s="168" customFormat="1" ht="12.75">
      <c r="A165" s="3"/>
      <c r="B165" s="4"/>
      <c r="C165" s="14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15"/>
      <c r="T165" s="518"/>
      <c r="U165" s="518"/>
      <c r="V165" s="518"/>
      <c r="W165" s="518"/>
      <c r="X165" s="518"/>
      <c r="Y165" s="518"/>
      <c r="Z165" s="518"/>
      <c r="AA165" s="518"/>
      <c r="AB165" s="518"/>
      <c r="AC165" s="518"/>
      <c r="AD165" s="518"/>
    </row>
    <row r="166" spans="1:30" s="168" customFormat="1" ht="12.75">
      <c r="A166" s="3"/>
      <c r="B166" s="4"/>
      <c r="C166" s="14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15"/>
      <c r="T166" s="518"/>
      <c r="U166" s="518"/>
      <c r="V166" s="518"/>
      <c r="W166" s="518"/>
      <c r="X166" s="518"/>
      <c r="Y166" s="518"/>
      <c r="Z166" s="518"/>
      <c r="AA166" s="518"/>
      <c r="AB166" s="518"/>
      <c r="AC166" s="518"/>
      <c r="AD166" s="518"/>
    </row>
    <row r="167" spans="1:30" s="168" customFormat="1" ht="12.75">
      <c r="A167" s="3"/>
      <c r="B167" s="4"/>
      <c r="C167" s="14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15"/>
      <c r="T167" s="518"/>
      <c r="U167" s="518"/>
      <c r="V167" s="518"/>
      <c r="W167" s="518"/>
      <c r="X167" s="518"/>
      <c r="Y167" s="518"/>
      <c r="Z167" s="518"/>
      <c r="AA167" s="518"/>
      <c r="AB167" s="518"/>
      <c r="AC167" s="518"/>
      <c r="AD167" s="518"/>
    </row>
    <row r="168" spans="1:30" s="168" customFormat="1" ht="12.75">
      <c r="A168" s="3"/>
      <c r="B168" s="4"/>
      <c r="C168" s="14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15"/>
      <c r="T168" s="518"/>
      <c r="U168" s="518"/>
      <c r="V168" s="518"/>
      <c r="W168" s="518"/>
      <c r="X168" s="518"/>
      <c r="Y168" s="518"/>
      <c r="Z168" s="518"/>
      <c r="AA168" s="518"/>
      <c r="AB168" s="518"/>
      <c r="AC168" s="518"/>
      <c r="AD168" s="518"/>
    </row>
    <row r="169" spans="1:30" s="168" customFormat="1" ht="12.75">
      <c r="A169" s="3"/>
      <c r="B169" s="4"/>
      <c r="C169" s="14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15"/>
      <c r="T169" s="518"/>
      <c r="U169" s="518"/>
      <c r="V169" s="518"/>
      <c r="W169" s="518"/>
      <c r="X169" s="518"/>
      <c r="Y169" s="518"/>
      <c r="Z169" s="518"/>
      <c r="AA169" s="518"/>
      <c r="AB169" s="518"/>
      <c r="AC169" s="518"/>
      <c r="AD169" s="518"/>
    </row>
    <row r="170" spans="1:30" s="168" customFormat="1" ht="12.75">
      <c r="A170" s="3"/>
      <c r="B170" s="4"/>
      <c r="C170" s="14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15"/>
      <c r="T170" s="518"/>
      <c r="U170" s="518"/>
      <c r="V170" s="518"/>
      <c r="W170" s="518"/>
      <c r="X170" s="518"/>
      <c r="Y170" s="518"/>
      <c r="Z170" s="518"/>
      <c r="AA170" s="518"/>
      <c r="AB170" s="518"/>
      <c r="AC170" s="518"/>
      <c r="AD170" s="518"/>
    </row>
    <row r="171" spans="1:30" s="168" customFormat="1" ht="12.75">
      <c r="A171" s="3"/>
      <c r="B171" s="4"/>
      <c r="C171" s="14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15"/>
      <c r="T171" s="518"/>
      <c r="U171" s="518"/>
      <c r="V171" s="518"/>
      <c r="W171" s="518"/>
      <c r="X171" s="518"/>
      <c r="Y171" s="518"/>
      <c r="Z171" s="518"/>
      <c r="AA171" s="518"/>
      <c r="AB171" s="518"/>
      <c r="AC171" s="518"/>
      <c r="AD171" s="518"/>
    </row>
    <row r="172" spans="1:30" s="168" customFormat="1" ht="12.75">
      <c r="A172" s="3"/>
      <c r="B172" s="4"/>
      <c r="C172" s="14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15"/>
      <c r="T172" s="518"/>
      <c r="U172" s="518"/>
      <c r="V172" s="518"/>
      <c r="W172" s="518"/>
      <c r="X172" s="518"/>
      <c r="Y172" s="518"/>
      <c r="Z172" s="518"/>
      <c r="AA172" s="518"/>
      <c r="AB172" s="518"/>
      <c r="AC172" s="518"/>
      <c r="AD172" s="518"/>
    </row>
    <row r="173" spans="1:30" s="168" customFormat="1" ht="12.75">
      <c r="A173" s="3"/>
      <c r="B173" s="4"/>
      <c r="C173" s="14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15"/>
      <c r="T173" s="518"/>
      <c r="U173" s="518"/>
      <c r="V173" s="518"/>
      <c r="W173" s="518"/>
      <c r="X173" s="518"/>
      <c r="Y173" s="518"/>
      <c r="Z173" s="518"/>
      <c r="AA173" s="518"/>
      <c r="AB173" s="518"/>
      <c r="AC173" s="518"/>
      <c r="AD173" s="518"/>
    </row>
    <row r="174" spans="1:30" s="168" customFormat="1" ht="12.75">
      <c r="A174" s="3"/>
      <c r="B174" s="4"/>
      <c r="C174" s="14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15"/>
      <c r="T174" s="518"/>
      <c r="U174" s="518"/>
      <c r="V174" s="518"/>
      <c r="W174" s="518"/>
      <c r="X174" s="518"/>
      <c r="Y174" s="518"/>
      <c r="Z174" s="518"/>
      <c r="AA174" s="518"/>
      <c r="AB174" s="518"/>
      <c r="AC174" s="518"/>
      <c r="AD174" s="518"/>
    </row>
    <row r="175" spans="1:30" s="168" customFormat="1" ht="12.75">
      <c r="A175" s="3"/>
      <c r="B175" s="4"/>
      <c r="C175" s="14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15"/>
      <c r="T175" s="518"/>
      <c r="U175" s="518"/>
      <c r="V175" s="518"/>
      <c r="W175" s="518"/>
      <c r="X175" s="518"/>
      <c r="Y175" s="518"/>
      <c r="Z175" s="518"/>
      <c r="AA175" s="518"/>
      <c r="AB175" s="518"/>
      <c r="AC175" s="518"/>
      <c r="AD175" s="518"/>
    </row>
    <row r="176" spans="1:30" s="168" customFormat="1" ht="12.75">
      <c r="A176" s="3"/>
      <c r="B176" s="4"/>
      <c r="C176" s="14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15"/>
      <c r="T176" s="518"/>
      <c r="U176" s="518"/>
      <c r="V176" s="518"/>
      <c r="W176" s="518"/>
      <c r="X176" s="518"/>
      <c r="Y176" s="518"/>
      <c r="Z176" s="518"/>
      <c r="AA176" s="518"/>
      <c r="AB176" s="518"/>
      <c r="AC176" s="518"/>
      <c r="AD176" s="518"/>
    </row>
    <row r="177" spans="1:30" s="168" customFormat="1" ht="12.75">
      <c r="A177" s="3"/>
      <c r="B177" s="4"/>
      <c r="C177" s="14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15"/>
      <c r="T177" s="518"/>
      <c r="U177" s="518"/>
      <c r="V177" s="518"/>
      <c r="W177" s="518"/>
      <c r="X177" s="518"/>
      <c r="Y177" s="518"/>
      <c r="Z177" s="518"/>
      <c r="AA177" s="518"/>
      <c r="AB177" s="518"/>
      <c r="AC177" s="518"/>
      <c r="AD177" s="518"/>
    </row>
    <row r="178" spans="1:30" s="168" customFormat="1" ht="12.75">
      <c r="A178" s="3"/>
      <c r="B178" s="4"/>
      <c r="C178" s="14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15"/>
      <c r="T178" s="518"/>
      <c r="U178" s="518"/>
      <c r="V178" s="518"/>
      <c r="W178" s="518"/>
      <c r="X178" s="518"/>
      <c r="Y178" s="518"/>
      <c r="Z178" s="518"/>
      <c r="AA178" s="518"/>
      <c r="AB178" s="518"/>
      <c r="AC178" s="518"/>
      <c r="AD178" s="518"/>
    </row>
    <row r="179" spans="1:30" s="168" customFormat="1" ht="12.75">
      <c r="A179" s="3"/>
      <c r="B179" s="4"/>
      <c r="C179" s="14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15"/>
      <c r="T179" s="518"/>
      <c r="U179" s="518"/>
      <c r="V179" s="518"/>
      <c r="W179" s="518"/>
      <c r="X179" s="518"/>
      <c r="Y179" s="518"/>
      <c r="Z179" s="518"/>
      <c r="AA179" s="518"/>
      <c r="AB179" s="518"/>
      <c r="AC179" s="518"/>
      <c r="AD179" s="518"/>
    </row>
  </sheetData>
  <sheetProtection/>
  <mergeCells count="27">
    <mergeCell ref="T4:Y4"/>
    <mergeCell ref="B44:M44"/>
    <mergeCell ref="W5:Y5"/>
    <mergeCell ref="T5:U5"/>
    <mergeCell ref="W20:Y20"/>
    <mergeCell ref="P4:P5"/>
    <mergeCell ref="O6:P6"/>
    <mergeCell ref="Q4:Q5"/>
    <mergeCell ref="M4:M5"/>
    <mergeCell ref="R4:R5"/>
    <mergeCell ref="A1:R1"/>
    <mergeCell ref="A2:R2"/>
    <mergeCell ref="A4:A5"/>
    <mergeCell ref="B4:B5"/>
    <mergeCell ref="C4:C5"/>
    <mergeCell ref="D4:J4"/>
    <mergeCell ref="K4:K5"/>
    <mergeCell ref="L4:L5"/>
    <mergeCell ref="N4:N5"/>
    <mergeCell ref="O4:O5"/>
    <mergeCell ref="B48:U48"/>
    <mergeCell ref="B46:M46"/>
    <mergeCell ref="AB19:AB20"/>
    <mergeCell ref="AD19:AD20"/>
    <mergeCell ref="AB25:AB26"/>
    <mergeCell ref="B45:M45"/>
    <mergeCell ref="T20:U20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9"/>
  <sheetViews>
    <sheetView zoomScalePageLayoutView="0" workbookViewId="0" topLeftCell="A43">
      <selection activeCell="G57" sqref="G57"/>
    </sheetView>
  </sheetViews>
  <sheetFormatPr defaultColWidth="9.140625" defaultRowHeight="15"/>
  <cols>
    <col min="1" max="1" width="5.28125" style="7" customWidth="1"/>
    <col min="2" max="2" width="43.28125" style="7" customWidth="1"/>
    <col min="3" max="3" width="15.421875" style="7" customWidth="1"/>
    <col min="4" max="4" width="20.8515625" style="7" customWidth="1"/>
    <col min="5" max="5" width="17.8515625" style="7" customWidth="1"/>
    <col min="6" max="6" width="9.140625" style="7" customWidth="1"/>
    <col min="7" max="9" width="9.140625" style="520" customWidth="1"/>
    <col min="10" max="14" width="9.140625" style="7" customWidth="1"/>
  </cols>
  <sheetData>
    <row r="1" spans="1:8" ht="19.5" customHeight="1">
      <c r="A1" s="783" t="s">
        <v>73</v>
      </c>
      <c r="B1" s="783"/>
      <c r="C1" s="783"/>
      <c r="D1" s="783"/>
      <c r="E1" s="783"/>
      <c r="F1" s="20"/>
      <c r="G1" s="589"/>
      <c r="H1" s="589"/>
    </row>
    <row r="2" spans="1:8" ht="54" customHeight="1">
      <c r="A2" s="784" t="s">
        <v>74</v>
      </c>
      <c r="B2" s="784"/>
      <c r="C2" s="784"/>
      <c r="D2" s="784"/>
      <c r="E2" s="784"/>
      <c r="F2" s="21"/>
      <c r="G2" s="590"/>
      <c r="H2" s="590"/>
    </row>
    <row r="3" spans="1:6" ht="15">
      <c r="A3" s="27"/>
      <c r="B3" s="27"/>
      <c r="C3" s="27"/>
      <c r="D3" s="27"/>
      <c r="E3" s="27"/>
      <c r="F3" s="27"/>
    </row>
    <row r="4" spans="1:8" ht="15">
      <c r="A4" s="785" t="s">
        <v>521</v>
      </c>
      <c r="B4" s="785"/>
      <c r="C4" s="28"/>
      <c r="D4" s="28"/>
      <c r="E4" s="28"/>
      <c r="F4" s="28"/>
      <c r="G4" s="559"/>
      <c r="H4" s="559"/>
    </row>
    <row r="5" spans="1:6" ht="15">
      <c r="A5" s="29" t="s">
        <v>92</v>
      </c>
      <c r="B5" s="29"/>
      <c r="C5" s="196">
        <v>1</v>
      </c>
      <c r="D5" s="30"/>
      <c r="E5" s="31"/>
      <c r="F5" s="29"/>
    </row>
    <row r="6" spans="1:6" ht="15">
      <c r="A6" s="29" t="s">
        <v>75</v>
      </c>
      <c r="B6" s="29"/>
      <c r="C6" s="29"/>
      <c r="D6" s="29"/>
      <c r="E6" s="29"/>
      <c r="F6" s="29"/>
    </row>
    <row r="7" spans="1:14" s="18" customFormat="1" ht="15">
      <c r="A7" s="786" t="s">
        <v>13</v>
      </c>
      <c r="B7" s="787" t="s">
        <v>29</v>
      </c>
      <c r="C7" s="787" t="s">
        <v>76</v>
      </c>
      <c r="D7" s="787"/>
      <c r="E7" s="787"/>
      <c r="F7" s="32"/>
      <c r="G7" s="520"/>
      <c r="H7" s="520"/>
      <c r="I7" s="520"/>
      <c r="J7" s="17"/>
      <c r="K7" s="17"/>
      <c r="L7" s="17"/>
      <c r="M7" s="17"/>
      <c r="N7" s="17"/>
    </row>
    <row r="8" spans="1:14" s="18" customFormat="1" ht="41.25" customHeight="1">
      <c r="A8" s="786"/>
      <c r="B8" s="787"/>
      <c r="C8" s="33" t="s">
        <v>77</v>
      </c>
      <c r="D8" s="33" t="s">
        <v>78</v>
      </c>
      <c r="E8" s="33" t="s">
        <v>79</v>
      </c>
      <c r="F8" s="32"/>
      <c r="G8" s="520"/>
      <c r="H8" s="520"/>
      <c r="I8" s="520"/>
      <c r="J8" s="17"/>
      <c r="K8" s="17"/>
      <c r="L8" s="17"/>
      <c r="M8" s="17"/>
      <c r="N8" s="17"/>
    </row>
    <row r="9" spans="1:14" s="18" customFormat="1" ht="15">
      <c r="A9" s="351"/>
      <c r="B9" s="376" t="str">
        <f>1!B10</f>
        <v>Среднего общего образования</v>
      </c>
      <c r="C9" s="352"/>
      <c r="D9" s="352"/>
      <c r="E9" s="352"/>
      <c r="F9" s="32"/>
      <c r="G9" s="520"/>
      <c r="H9" s="520"/>
      <c r="I9" s="520"/>
      <c r="J9" s="17"/>
      <c r="K9" s="17"/>
      <c r="L9" s="17"/>
      <c r="M9" s="17"/>
      <c r="N9" s="17"/>
    </row>
    <row r="10" spans="1:14" s="18" customFormat="1" ht="15">
      <c r="A10" s="351"/>
      <c r="B10" s="376" t="str">
        <f>1!B11</f>
        <v>Среднего (полного)  общего образования</v>
      </c>
      <c r="C10" s="352"/>
      <c r="D10" s="352"/>
      <c r="E10" s="352"/>
      <c r="F10" s="32"/>
      <c r="G10" s="520"/>
      <c r="H10" s="520"/>
      <c r="I10" s="520"/>
      <c r="J10" s="17"/>
      <c r="K10" s="17"/>
      <c r="L10" s="17"/>
      <c r="M10" s="17"/>
      <c r="N10" s="17"/>
    </row>
    <row r="11" spans="1:14" s="18" customFormat="1" ht="15">
      <c r="A11" s="351"/>
      <c r="B11" s="376" t="str">
        <f>1!B12</f>
        <v>МОУ СОШ № 14</v>
      </c>
      <c r="C11" s="352">
        <v>0</v>
      </c>
      <c r="D11" s="352">
        <v>0</v>
      </c>
      <c r="E11" s="352">
        <v>1</v>
      </c>
      <c r="F11" s="32"/>
      <c r="G11" s="520"/>
      <c r="H11" s="520"/>
      <c r="I11" s="520"/>
      <c r="J11" s="17"/>
      <c r="K11" s="17"/>
      <c r="L11" s="17"/>
      <c r="M11" s="17"/>
      <c r="N11" s="17"/>
    </row>
    <row r="12" spans="1:14" s="18" customFormat="1" ht="15">
      <c r="A12" s="351"/>
      <c r="B12" s="376">
        <f>1!B13</f>
        <v>0</v>
      </c>
      <c r="C12" s="352"/>
      <c r="D12" s="352"/>
      <c r="E12" s="352"/>
      <c r="F12" s="32"/>
      <c r="G12" s="520"/>
      <c r="H12" s="520"/>
      <c r="I12" s="520"/>
      <c r="J12" s="17"/>
      <c r="K12" s="17"/>
      <c r="L12" s="17"/>
      <c r="M12" s="17"/>
      <c r="N12" s="17"/>
    </row>
    <row r="13" spans="1:14" s="18" customFormat="1" ht="15">
      <c r="A13" s="351"/>
      <c r="B13" s="376" t="str">
        <f>1!B14</f>
        <v>Основного общего образования</v>
      </c>
      <c r="C13" s="352"/>
      <c r="D13" s="352"/>
      <c r="E13" s="352"/>
      <c r="F13" s="32"/>
      <c r="G13" s="520"/>
      <c r="H13" s="520"/>
      <c r="I13" s="520"/>
      <c r="J13" s="17"/>
      <c r="K13" s="17"/>
      <c r="L13" s="17"/>
      <c r="M13" s="17"/>
      <c r="N13" s="17"/>
    </row>
    <row r="14" spans="1:14" s="18" customFormat="1" ht="15">
      <c r="A14" s="351"/>
      <c r="B14" s="376">
        <f>1!B15</f>
        <v>0</v>
      </c>
      <c r="C14" s="352"/>
      <c r="D14" s="352"/>
      <c r="E14" s="352"/>
      <c r="F14" s="32"/>
      <c r="G14" s="520"/>
      <c r="H14" s="520"/>
      <c r="I14" s="520"/>
      <c r="J14" s="17"/>
      <c r="K14" s="17"/>
      <c r="L14" s="17"/>
      <c r="M14" s="17"/>
      <c r="N14" s="17"/>
    </row>
    <row r="15" spans="1:14" s="18" customFormat="1" ht="15">
      <c r="A15" s="351"/>
      <c r="B15" s="376">
        <f>1!B16</f>
        <v>0</v>
      </c>
      <c r="C15" s="352"/>
      <c r="D15" s="352"/>
      <c r="E15" s="352"/>
      <c r="F15" s="32"/>
      <c r="G15" s="520"/>
      <c r="H15" s="520"/>
      <c r="I15" s="520"/>
      <c r="J15" s="17"/>
      <c r="K15" s="17"/>
      <c r="L15" s="17"/>
      <c r="M15" s="17"/>
      <c r="N15" s="17"/>
    </row>
    <row r="16" spans="1:14" s="18" customFormat="1" ht="15">
      <c r="A16" s="351"/>
      <c r="B16" s="376">
        <f>1!B17</f>
        <v>0</v>
      </c>
      <c r="C16" s="352"/>
      <c r="D16" s="352"/>
      <c r="E16" s="352"/>
      <c r="F16" s="32"/>
      <c r="G16" s="520"/>
      <c r="H16" s="520"/>
      <c r="I16" s="520"/>
      <c r="J16" s="17"/>
      <c r="K16" s="17"/>
      <c r="L16" s="17"/>
      <c r="M16" s="17"/>
      <c r="N16" s="17"/>
    </row>
    <row r="17" spans="1:14" s="18" customFormat="1" ht="15">
      <c r="A17" s="351"/>
      <c r="B17" s="376" t="str">
        <f>1!B18</f>
        <v>Начального общего образования</v>
      </c>
      <c r="C17" s="352"/>
      <c r="D17" s="352"/>
      <c r="E17" s="352"/>
      <c r="F17" s="32"/>
      <c r="G17" s="520"/>
      <c r="H17" s="520"/>
      <c r="I17" s="520"/>
      <c r="J17" s="17"/>
      <c r="K17" s="17"/>
      <c r="L17" s="17"/>
      <c r="M17" s="17"/>
      <c r="N17" s="17"/>
    </row>
    <row r="18" spans="1:14" s="18" customFormat="1" ht="15">
      <c r="A18" s="351"/>
      <c r="B18" s="376">
        <f>1!B19</f>
        <v>0</v>
      </c>
      <c r="C18" s="352"/>
      <c r="D18" s="352"/>
      <c r="E18" s="352"/>
      <c r="F18" s="32"/>
      <c r="G18" s="520"/>
      <c r="H18" s="520"/>
      <c r="I18" s="520"/>
      <c r="J18" s="17"/>
      <c r="K18" s="17"/>
      <c r="L18" s="17"/>
      <c r="M18" s="17"/>
      <c r="N18" s="17"/>
    </row>
    <row r="19" spans="1:14" s="18" customFormat="1" ht="15">
      <c r="A19" s="351"/>
      <c r="B19" s="376">
        <f>1!B20</f>
        <v>0</v>
      </c>
      <c r="C19" s="352"/>
      <c r="D19" s="352"/>
      <c r="E19" s="352"/>
      <c r="F19" s="32"/>
      <c r="G19" s="520"/>
      <c r="H19" s="520"/>
      <c r="I19" s="520"/>
      <c r="J19" s="17"/>
      <c r="K19" s="17"/>
      <c r="L19" s="17"/>
      <c r="M19" s="17"/>
      <c r="N19" s="17"/>
    </row>
    <row r="20" spans="1:14" s="18" customFormat="1" ht="15">
      <c r="A20" s="351"/>
      <c r="B20" s="376">
        <f>1!B21</f>
        <v>0</v>
      </c>
      <c r="C20" s="352"/>
      <c r="D20" s="352"/>
      <c r="E20" s="352"/>
      <c r="F20" s="32"/>
      <c r="G20" s="520"/>
      <c r="H20" s="520"/>
      <c r="I20" s="520"/>
      <c r="J20" s="17"/>
      <c r="K20" s="17"/>
      <c r="L20" s="17"/>
      <c r="M20" s="17"/>
      <c r="N20" s="17"/>
    </row>
    <row r="21" spans="1:6" ht="15">
      <c r="A21" s="154"/>
      <c r="B21" s="379" t="str">
        <f>1!B22</f>
        <v>ИТОГО в общеобразовательных  учреждениях:</v>
      </c>
      <c r="C21" s="34"/>
      <c r="D21" s="34"/>
      <c r="E21" s="34"/>
      <c r="F21" s="27"/>
    </row>
    <row r="22" spans="1:6" ht="25.5">
      <c r="A22" s="154"/>
      <c r="B22" s="376" t="str">
        <f>1!B23</f>
        <v>Вечерние (сменные) общеобразовательные учреждения</v>
      </c>
      <c r="C22" s="34"/>
      <c r="D22" s="34"/>
      <c r="E22" s="34"/>
      <c r="F22" s="27"/>
    </row>
    <row r="23" spans="1:6" ht="15">
      <c r="A23" s="154"/>
      <c r="B23" s="376">
        <f>1!B24</f>
        <v>0</v>
      </c>
      <c r="C23" s="34"/>
      <c r="D23" s="34"/>
      <c r="E23" s="34"/>
      <c r="F23" s="27"/>
    </row>
    <row r="24" spans="1:6" ht="15">
      <c r="A24" s="154"/>
      <c r="B24" s="376">
        <f>1!B25</f>
        <v>0</v>
      </c>
      <c r="C24" s="34"/>
      <c r="D24" s="34"/>
      <c r="E24" s="34"/>
      <c r="F24" s="27"/>
    </row>
    <row r="25" spans="1:6" ht="15">
      <c r="A25" s="154"/>
      <c r="B25" s="376">
        <f>1!B26</f>
        <v>0</v>
      </c>
      <c r="C25" s="154"/>
      <c r="D25" s="154"/>
      <c r="E25" s="154"/>
      <c r="F25" s="27"/>
    </row>
    <row r="26" spans="1:6" ht="25.5">
      <c r="A26" s="382"/>
      <c r="B26" s="379" t="str">
        <f>1!B27</f>
        <v>ИТОГО в вечерних (сменных) общеобразовательных учреждениях:</v>
      </c>
      <c r="C26" s="154"/>
      <c r="D26" s="154"/>
      <c r="E26" s="154"/>
      <c r="F26" s="27"/>
    </row>
    <row r="27" spans="1:6" ht="15">
      <c r="A27" s="381"/>
      <c r="B27" s="378" t="str">
        <f>1!B28</f>
        <v>ВСЕГО:</v>
      </c>
      <c r="C27" s="380">
        <f>SUM(C9:C26)</f>
        <v>0</v>
      </c>
      <c r="D27" s="380">
        <f>SUM(D9:D26)</f>
        <v>0</v>
      </c>
      <c r="E27" s="380">
        <f>SUM(E9:E26)</f>
        <v>1</v>
      </c>
      <c r="F27" s="27"/>
    </row>
    <row r="28" spans="1:6" ht="15">
      <c r="A28" s="35"/>
      <c r="B28" s="27"/>
      <c r="C28" s="27"/>
      <c r="D28" s="27"/>
      <c r="E28" s="27"/>
      <c r="F28" s="27"/>
    </row>
    <row r="29" spans="1:6" ht="15">
      <c r="A29" s="785" t="s">
        <v>80</v>
      </c>
      <c r="B29" s="785"/>
      <c r="C29" s="785"/>
      <c r="D29" s="27"/>
      <c r="E29" s="27"/>
      <c r="F29" s="27"/>
    </row>
    <row r="30" spans="1:6" ht="15">
      <c r="A30" s="29" t="s">
        <v>92</v>
      </c>
      <c r="B30" s="29"/>
      <c r="C30" s="196">
        <f>C52+D52+E52</f>
        <v>0</v>
      </c>
      <c r="D30" s="30"/>
      <c r="E30" s="31"/>
      <c r="F30" s="29"/>
    </row>
    <row r="31" spans="1:6" ht="15">
      <c r="A31" s="29" t="s">
        <v>75</v>
      </c>
      <c r="B31" s="29"/>
      <c r="C31" s="29"/>
      <c r="D31" s="29"/>
      <c r="E31" s="29"/>
      <c r="F31" s="29"/>
    </row>
    <row r="32" spans="1:6" ht="15">
      <c r="A32" s="786" t="s">
        <v>13</v>
      </c>
      <c r="B32" s="787" t="s">
        <v>29</v>
      </c>
      <c r="C32" s="787" t="s">
        <v>402</v>
      </c>
      <c r="D32" s="787"/>
      <c r="E32" s="787"/>
      <c r="F32" s="32"/>
    </row>
    <row r="33" spans="1:6" ht="38.25">
      <c r="A33" s="786"/>
      <c r="B33" s="787"/>
      <c r="C33" s="33" t="s">
        <v>77</v>
      </c>
      <c r="D33" s="33" t="s">
        <v>78</v>
      </c>
      <c r="E33" s="33" t="s">
        <v>79</v>
      </c>
      <c r="F33" s="32"/>
    </row>
    <row r="34" spans="1:6" ht="15">
      <c r="A34" s="351"/>
      <c r="B34" s="376" t="str">
        <f>1!B10</f>
        <v>Среднего общего образования</v>
      </c>
      <c r="C34" s="352"/>
      <c r="D34" s="352"/>
      <c r="E34" s="352"/>
      <c r="F34" s="32"/>
    </row>
    <row r="35" spans="1:6" ht="15">
      <c r="A35" s="351"/>
      <c r="B35" s="376" t="str">
        <f>1!B11</f>
        <v>Среднего (полного)  общего образования</v>
      </c>
      <c r="C35" s="352"/>
      <c r="D35" s="352"/>
      <c r="E35" s="352"/>
      <c r="F35" s="32"/>
    </row>
    <row r="36" spans="1:6" ht="15">
      <c r="A36" s="351"/>
      <c r="B36" s="376" t="str">
        <f>1!B12</f>
        <v>МОУ СОШ № 14</v>
      </c>
      <c r="C36" s="352">
        <v>0</v>
      </c>
      <c r="D36" s="352">
        <v>0</v>
      </c>
      <c r="E36" s="352">
        <v>0</v>
      </c>
      <c r="F36" s="32"/>
    </row>
    <row r="37" spans="1:6" ht="15">
      <c r="A37" s="351"/>
      <c r="B37" s="376">
        <f>1!B13</f>
        <v>0</v>
      </c>
      <c r="C37" s="352"/>
      <c r="D37" s="352"/>
      <c r="E37" s="352"/>
      <c r="F37" s="32"/>
    </row>
    <row r="38" spans="1:6" ht="15">
      <c r="A38" s="351"/>
      <c r="B38" s="376" t="str">
        <f>1!B14</f>
        <v>Основного общего образования</v>
      </c>
      <c r="C38" s="352"/>
      <c r="D38" s="352"/>
      <c r="E38" s="352"/>
      <c r="F38" s="32"/>
    </row>
    <row r="39" spans="1:6" ht="15">
      <c r="A39" s="351"/>
      <c r="B39" s="376">
        <f>1!B15</f>
        <v>0</v>
      </c>
      <c r="C39" s="352"/>
      <c r="D39" s="352"/>
      <c r="E39" s="352"/>
      <c r="F39" s="32"/>
    </row>
    <row r="40" spans="1:6" ht="15">
      <c r="A40" s="351"/>
      <c r="B40" s="376">
        <f>1!B16</f>
        <v>0</v>
      </c>
      <c r="C40" s="352"/>
      <c r="D40" s="352"/>
      <c r="E40" s="352"/>
      <c r="F40" s="32"/>
    </row>
    <row r="41" spans="1:6" ht="15">
      <c r="A41" s="351"/>
      <c r="B41" s="376">
        <f>1!B17</f>
        <v>0</v>
      </c>
      <c r="C41" s="352"/>
      <c r="D41" s="352"/>
      <c r="E41" s="352"/>
      <c r="F41" s="32"/>
    </row>
    <row r="42" spans="1:6" ht="15">
      <c r="A42" s="351"/>
      <c r="B42" s="376" t="str">
        <f>1!B18</f>
        <v>Начального общего образования</v>
      </c>
      <c r="C42" s="352"/>
      <c r="D42" s="352"/>
      <c r="E42" s="352"/>
      <c r="F42" s="32"/>
    </row>
    <row r="43" spans="1:6" ht="15">
      <c r="A43" s="351"/>
      <c r="B43" s="376">
        <f>1!B19</f>
        <v>0</v>
      </c>
      <c r="C43" s="352"/>
      <c r="D43" s="352"/>
      <c r="E43" s="352"/>
      <c r="F43" s="32"/>
    </row>
    <row r="44" spans="1:6" ht="15">
      <c r="A44" s="351"/>
      <c r="B44" s="376">
        <f>1!B20</f>
        <v>0</v>
      </c>
      <c r="C44" s="352"/>
      <c r="D44" s="352"/>
      <c r="E44" s="352"/>
      <c r="F44" s="32"/>
    </row>
    <row r="45" spans="1:6" ht="15">
      <c r="A45" s="154"/>
      <c r="B45" s="376">
        <f>1!B21</f>
        <v>0</v>
      </c>
      <c r="C45" s="34"/>
      <c r="D45" s="34"/>
      <c r="E45" s="34"/>
      <c r="F45" s="27"/>
    </row>
    <row r="46" spans="1:6" ht="15">
      <c r="A46" s="154"/>
      <c r="B46" s="379" t="str">
        <f>1!B22</f>
        <v>ИТОГО в общеобразовательных  учреждениях:</v>
      </c>
      <c r="C46" s="34"/>
      <c r="D46" s="34"/>
      <c r="E46" s="34"/>
      <c r="F46" s="27"/>
    </row>
    <row r="47" spans="1:6" ht="25.5">
      <c r="A47" s="154"/>
      <c r="B47" s="376" t="str">
        <f>1!B23</f>
        <v>Вечерние (сменные) общеобразовательные учреждения</v>
      </c>
      <c r="C47" s="34"/>
      <c r="D47" s="34"/>
      <c r="E47" s="34"/>
      <c r="F47" s="27"/>
    </row>
    <row r="48" spans="1:6" ht="15">
      <c r="A48" s="154"/>
      <c r="B48" s="376">
        <f>1!B24</f>
        <v>0</v>
      </c>
      <c r="C48" s="34"/>
      <c r="D48" s="34"/>
      <c r="E48" s="34"/>
      <c r="F48" s="27"/>
    </row>
    <row r="49" spans="1:6" ht="15">
      <c r="A49" s="154"/>
      <c r="B49" s="376">
        <f>1!B25</f>
        <v>0</v>
      </c>
      <c r="C49" s="34"/>
      <c r="D49" s="34"/>
      <c r="E49" s="34"/>
      <c r="F49" s="27"/>
    </row>
    <row r="50" spans="1:6" ht="15">
      <c r="A50" s="154"/>
      <c r="B50" s="376">
        <f>1!B26</f>
        <v>0</v>
      </c>
      <c r="C50" s="34"/>
      <c r="D50" s="34"/>
      <c r="E50" s="34"/>
      <c r="F50" s="27"/>
    </row>
    <row r="51" spans="1:6" ht="25.5">
      <c r="A51" s="154"/>
      <c r="B51" s="379" t="str">
        <f>1!B27</f>
        <v>ИТОГО в вечерних (сменных) общеобразовательных учреждениях:</v>
      </c>
      <c r="C51" s="34"/>
      <c r="D51" s="34"/>
      <c r="E51" s="34"/>
      <c r="F51" s="27"/>
    </row>
    <row r="52" spans="1:6" ht="15">
      <c r="A52" s="377"/>
      <c r="B52" s="378" t="str">
        <f>1!B28</f>
        <v>ВСЕГО:</v>
      </c>
      <c r="C52" s="380">
        <f>SUM(C34:C51)</f>
        <v>0</v>
      </c>
      <c r="D52" s="380">
        <f>SUM(D34:D51)</f>
        <v>0</v>
      </c>
      <c r="E52" s="380">
        <f>SUM(E34:E51)</f>
        <v>0</v>
      </c>
      <c r="F52" s="27"/>
    </row>
    <row r="53" spans="1:6" ht="15">
      <c r="A53" s="35"/>
      <c r="B53" s="27"/>
      <c r="C53" s="27"/>
      <c r="D53" s="27"/>
      <c r="E53" s="27"/>
      <c r="F53" s="27"/>
    </row>
    <row r="54" spans="1:12" ht="19.5" customHeight="1">
      <c r="A54" s="785" t="s">
        <v>522</v>
      </c>
      <c r="B54" s="785"/>
      <c r="C54" s="785"/>
      <c r="D54" s="785"/>
      <c r="E54" s="785"/>
      <c r="F54" s="27"/>
      <c r="G54" s="788" t="s">
        <v>27</v>
      </c>
      <c r="H54" s="788"/>
      <c r="I54" s="788"/>
      <c r="J54" s="12"/>
      <c r="K54" s="12"/>
      <c r="L54" s="12"/>
    </row>
    <row r="55" spans="1:9" ht="38.25" customHeight="1">
      <c r="A55" s="165" t="s">
        <v>13</v>
      </c>
      <c r="B55" s="36" t="s">
        <v>81</v>
      </c>
      <c r="C55" s="36" t="s">
        <v>82</v>
      </c>
      <c r="D55" s="36" t="s">
        <v>83</v>
      </c>
      <c r="E55" s="36" t="s">
        <v>84</v>
      </c>
      <c r="F55" s="27"/>
      <c r="G55" s="765" t="s">
        <v>22</v>
      </c>
      <c r="H55" s="765"/>
      <c r="I55" s="765"/>
    </row>
    <row r="56" spans="1:9" ht="15">
      <c r="A56" s="165">
        <v>1</v>
      </c>
      <c r="B56" s="37" t="s">
        <v>85</v>
      </c>
      <c r="C56" s="106"/>
      <c r="D56" s="106"/>
      <c r="E56" s="106"/>
      <c r="F56" s="27"/>
      <c r="G56" s="520" t="s">
        <v>117</v>
      </c>
      <c r="H56" s="520" t="s">
        <v>118</v>
      </c>
      <c r="I56" s="520" t="s">
        <v>253</v>
      </c>
    </row>
    <row r="57" spans="1:9" ht="25.5">
      <c r="A57" s="164">
        <v>2</v>
      </c>
      <c r="B57" s="37" t="s">
        <v>86</v>
      </c>
      <c r="C57" s="106"/>
      <c r="D57" s="106"/>
      <c r="E57" s="106"/>
      <c r="F57" s="27"/>
      <c r="G57" s="520">
        <f>1!T22</f>
        <v>11</v>
      </c>
      <c r="H57" s="520">
        <f>2!U20</f>
        <v>0</v>
      </c>
      <c r="I57" s="520">
        <f>3!AC20</f>
        <v>1</v>
      </c>
    </row>
    <row r="58" spans="1:6" ht="15">
      <c r="A58" s="164">
        <v>3</v>
      </c>
      <c r="B58" s="37" t="s">
        <v>87</v>
      </c>
      <c r="C58" s="106">
        <v>16063</v>
      </c>
      <c r="D58" s="106">
        <v>16063</v>
      </c>
      <c r="E58" s="106" t="s">
        <v>563</v>
      </c>
      <c r="F58" s="27"/>
    </row>
    <row r="59" spans="1:6" ht="15">
      <c r="A59" s="164"/>
      <c r="B59" s="37" t="s">
        <v>88</v>
      </c>
      <c r="C59" s="106">
        <f>C58+C57+C56</f>
        <v>16063</v>
      </c>
      <c r="D59" s="106">
        <f>D58+D57+D56</f>
        <v>16063</v>
      </c>
      <c r="E59" s="107"/>
      <c r="F59" s="27"/>
    </row>
    <row r="60" spans="1:6" ht="15">
      <c r="A60" s="164">
        <v>4</v>
      </c>
      <c r="B60" s="37" t="s">
        <v>89</v>
      </c>
      <c r="C60" s="106">
        <v>276708</v>
      </c>
      <c r="D60" s="106">
        <v>276708</v>
      </c>
      <c r="E60" s="106" t="s">
        <v>562</v>
      </c>
      <c r="F60" s="27"/>
    </row>
    <row r="61" spans="1:6" ht="15">
      <c r="A61" s="164">
        <v>5</v>
      </c>
      <c r="B61" s="37" t="s">
        <v>90</v>
      </c>
      <c r="C61" s="106"/>
      <c r="D61" s="106"/>
      <c r="E61" s="106"/>
      <c r="F61" s="27"/>
    </row>
    <row r="62" spans="1:6" ht="15">
      <c r="A62" s="154"/>
      <c r="B62" s="38" t="s">
        <v>91</v>
      </c>
      <c r="C62" s="108">
        <f>C59+C60+C61</f>
        <v>292771</v>
      </c>
      <c r="D62" s="108">
        <f>D59+D60+D61</f>
        <v>292771</v>
      </c>
      <c r="E62" s="109"/>
      <c r="F62" s="27"/>
    </row>
    <row r="63" spans="1:6" ht="15">
      <c r="A63" s="35"/>
      <c r="B63" s="27"/>
      <c r="C63" s="27"/>
      <c r="D63" s="27"/>
      <c r="E63" s="27"/>
      <c r="F63" s="27"/>
    </row>
    <row r="64" spans="1:6" ht="15">
      <c r="A64" s="27"/>
      <c r="B64" s="39" t="s">
        <v>523</v>
      </c>
      <c r="C64" s="27"/>
      <c r="D64" s="27"/>
      <c r="E64" s="27"/>
      <c r="F64" s="27"/>
    </row>
    <row r="66" spans="1:19" ht="15" customHeight="1">
      <c r="A66" s="755" t="s">
        <v>441</v>
      </c>
      <c r="B66" s="755"/>
      <c r="C66" s="755"/>
      <c r="D66" s="755"/>
      <c r="E66" s="755"/>
      <c r="F66" s="588"/>
      <c r="G66" s="588"/>
      <c r="H66" s="588"/>
      <c r="I66" s="588"/>
      <c r="J66" s="588"/>
      <c r="K66" s="588"/>
      <c r="L66" s="588"/>
      <c r="M66" s="588"/>
      <c r="N66" s="588"/>
      <c r="O66" s="588"/>
      <c r="P66" s="588"/>
      <c r="Q66" s="588"/>
      <c r="R66" s="588"/>
      <c r="S66" s="588"/>
    </row>
    <row r="67" spans="1:5" ht="15">
      <c r="A67" s="755"/>
      <c r="B67" s="755"/>
      <c r="C67" s="755"/>
      <c r="D67" s="755"/>
      <c r="E67" s="755"/>
    </row>
    <row r="68" spans="1:5" ht="15">
      <c r="A68" s="755"/>
      <c r="B68" s="755"/>
      <c r="C68" s="755"/>
      <c r="D68" s="755"/>
      <c r="E68" s="755"/>
    </row>
    <row r="69" spans="1:5" ht="15">
      <c r="A69" s="755"/>
      <c r="B69" s="755"/>
      <c r="C69" s="755"/>
      <c r="D69" s="755"/>
      <c r="E69" s="755"/>
    </row>
  </sheetData>
  <sheetProtection insertRows="0"/>
  <mergeCells count="14">
    <mergeCell ref="A66:E69"/>
    <mergeCell ref="G55:I55"/>
    <mergeCell ref="G54:I54"/>
    <mergeCell ref="A29:C29"/>
    <mergeCell ref="B7:B8"/>
    <mergeCell ref="C7:E7"/>
    <mergeCell ref="A54:E54"/>
    <mergeCell ref="A1:E1"/>
    <mergeCell ref="A2:E2"/>
    <mergeCell ref="A4:B4"/>
    <mergeCell ref="A7:A8"/>
    <mergeCell ref="A32:A33"/>
    <mergeCell ref="B32:B33"/>
    <mergeCell ref="C32:E32"/>
  </mergeCells>
  <printOptions/>
  <pageMargins left="0.5905511811023623" right="0.3937007874015748" top="0" bottom="0.3937007874015748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4.8515625" style="67" customWidth="1"/>
    <col min="2" max="2" width="28.8515625" style="67" customWidth="1"/>
    <col min="3" max="3" width="6.140625" style="243" customWidth="1"/>
    <col min="4" max="4" width="9.140625" style="244" customWidth="1"/>
    <col min="5" max="5" width="5.28125" style="244" bestFit="1" customWidth="1"/>
    <col min="6" max="6" width="7.8515625" style="648" customWidth="1"/>
    <col min="7" max="7" width="11.140625" style="244" customWidth="1"/>
    <col min="8" max="8" width="6.28125" style="244" bestFit="1" customWidth="1"/>
    <col min="9" max="9" width="10.8515625" style="244" bestFit="1" customWidth="1"/>
    <col min="10" max="10" width="5.28125" style="244" bestFit="1" customWidth="1"/>
    <col min="11" max="11" width="9.00390625" style="244" customWidth="1"/>
    <col min="12" max="12" width="4.421875" style="2" customWidth="1"/>
    <col min="13" max="13" width="10.8515625" style="614" customWidth="1"/>
    <col min="14" max="14" width="8.421875" style="614" customWidth="1"/>
    <col min="15" max="19" width="9.140625" style="521" customWidth="1"/>
    <col min="20" max="20" width="9.140625" style="10" customWidth="1"/>
  </cols>
  <sheetData>
    <row r="1" spans="1:16" ht="15.75">
      <c r="A1" s="712" t="s">
        <v>313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110"/>
      <c r="M1" s="591"/>
      <c r="N1" s="591"/>
      <c r="O1" s="592"/>
      <c r="P1" s="592"/>
    </row>
    <row r="2" spans="1:16" ht="15.75">
      <c r="A2" s="789"/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110"/>
      <c r="M2" s="591"/>
      <c r="N2" s="591"/>
      <c r="O2" s="592"/>
      <c r="P2" s="592"/>
    </row>
    <row r="3" spans="1:16" ht="15.75">
      <c r="A3" s="227"/>
      <c r="B3" s="227"/>
      <c r="C3" s="227"/>
      <c r="D3" s="227"/>
      <c r="E3" s="227"/>
      <c r="F3" s="646"/>
      <c r="G3" s="227"/>
      <c r="H3" s="227"/>
      <c r="I3" s="227"/>
      <c r="J3" s="227"/>
      <c r="K3" s="227"/>
      <c r="L3" s="110"/>
      <c r="M3" s="591"/>
      <c r="N3" s="591"/>
      <c r="O3" s="592"/>
      <c r="P3" s="592"/>
    </row>
    <row r="4" spans="1:20" s="18" customFormat="1" ht="99" customHeight="1">
      <c r="A4" s="715" t="s">
        <v>13</v>
      </c>
      <c r="B4" s="715" t="s">
        <v>29</v>
      </c>
      <c r="C4" s="715" t="s">
        <v>93</v>
      </c>
      <c r="D4" s="715"/>
      <c r="E4" s="722" t="s">
        <v>376</v>
      </c>
      <c r="F4" s="723"/>
      <c r="G4" s="724"/>
      <c r="H4" s="722" t="s">
        <v>377</v>
      </c>
      <c r="I4" s="724"/>
      <c r="J4" s="715" t="s">
        <v>94</v>
      </c>
      <c r="K4" s="715"/>
      <c r="L4" s="112"/>
      <c r="M4" s="790" t="s">
        <v>27</v>
      </c>
      <c r="N4" s="790"/>
      <c r="O4" s="593"/>
      <c r="P4" s="593"/>
      <c r="Q4" s="546"/>
      <c r="R4" s="546"/>
      <c r="S4" s="520"/>
      <c r="T4" s="23"/>
    </row>
    <row r="5" spans="1:20" s="18" customFormat="1" ht="51">
      <c r="A5" s="715"/>
      <c r="B5" s="715"/>
      <c r="C5" s="224" t="s">
        <v>95</v>
      </c>
      <c r="D5" s="224" t="s">
        <v>96</v>
      </c>
      <c r="E5" s="224" t="s">
        <v>95</v>
      </c>
      <c r="F5" s="645" t="s">
        <v>96</v>
      </c>
      <c r="G5" s="224" t="s">
        <v>540</v>
      </c>
      <c r="H5" s="224" t="s">
        <v>314</v>
      </c>
      <c r="I5" s="346" t="s">
        <v>378</v>
      </c>
      <c r="J5" s="224" t="s">
        <v>95</v>
      </c>
      <c r="K5" s="224" t="s">
        <v>96</v>
      </c>
      <c r="L5" s="112"/>
      <c r="M5" s="594"/>
      <c r="N5" s="594"/>
      <c r="O5" s="594"/>
      <c r="P5" s="594"/>
      <c r="Q5" s="520"/>
      <c r="R5" s="520"/>
      <c r="S5" s="520"/>
      <c r="T5" s="23"/>
    </row>
    <row r="6" spans="1:16" ht="15">
      <c r="A6" s="146">
        <v>1</v>
      </c>
      <c r="B6" s="146">
        <v>2</v>
      </c>
      <c r="C6" s="146">
        <v>3</v>
      </c>
      <c r="D6" s="146">
        <v>4</v>
      </c>
      <c r="E6" s="146">
        <v>5</v>
      </c>
      <c r="F6" s="146">
        <v>6</v>
      </c>
      <c r="G6" s="146">
        <v>7</v>
      </c>
      <c r="H6" s="146">
        <v>8</v>
      </c>
      <c r="I6" s="146">
        <v>9</v>
      </c>
      <c r="J6" s="146">
        <v>10</v>
      </c>
      <c r="K6" s="146">
        <v>11</v>
      </c>
      <c r="L6" s="84"/>
      <c r="M6" s="595" t="s">
        <v>7</v>
      </c>
      <c r="N6" s="591" t="s">
        <v>99</v>
      </c>
      <c r="O6" s="592"/>
      <c r="P6" s="595" t="s">
        <v>316</v>
      </c>
    </row>
    <row r="7" spans="1:20" s="5" customFormat="1" ht="15">
      <c r="A7" s="235"/>
      <c r="B7" s="214" t="str">
        <f>1!B10</f>
        <v>Среднего общего образования</v>
      </c>
      <c r="C7" s="236"/>
      <c r="D7" s="224"/>
      <c r="E7" s="224"/>
      <c r="F7" s="645"/>
      <c r="G7" s="224"/>
      <c r="H7" s="224"/>
      <c r="I7" s="224"/>
      <c r="J7" s="36"/>
      <c r="K7" s="36"/>
      <c r="L7" s="110"/>
      <c r="M7" s="596"/>
      <c r="N7" s="596"/>
      <c r="O7" s="597"/>
      <c r="P7" s="597"/>
      <c r="Q7" s="519"/>
      <c r="R7" s="519"/>
      <c r="S7" s="519"/>
      <c r="T7" s="342"/>
    </row>
    <row r="8" spans="1:20" s="5" customFormat="1" ht="25.5">
      <c r="A8" s="235"/>
      <c r="B8" s="214" t="str">
        <f>1!B11</f>
        <v>Среднего (полного)  общего образования</v>
      </c>
      <c r="C8" s="205">
        <f>1!D11+2!E9+3!H9</f>
        <v>0</v>
      </c>
      <c r="D8" s="205">
        <f>1!D11+2!E9</f>
        <v>0</v>
      </c>
      <c r="E8" s="224"/>
      <c r="F8" s="645"/>
      <c r="G8" s="224"/>
      <c r="H8" s="224"/>
      <c r="I8" s="224"/>
      <c r="J8" s="36"/>
      <c r="K8" s="36"/>
      <c r="L8" s="110"/>
      <c r="M8" s="598">
        <f>C8-D8</f>
        <v>0</v>
      </c>
      <c r="N8" s="596">
        <f>4!W8</f>
        <v>0</v>
      </c>
      <c r="O8" s="597"/>
      <c r="P8" s="598">
        <f>E8-G8</f>
        <v>0</v>
      </c>
      <c r="Q8" s="519"/>
      <c r="R8" s="519"/>
      <c r="S8" s="519"/>
      <c r="T8" s="342"/>
    </row>
    <row r="9" spans="1:20" s="5" customFormat="1" ht="15">
      <c r="A9" s="235"/>
      <c r="B9" s="214" t="str">
        <f>1!B12</f>
        <v>МОУ СОШ № 14</v>
      </c>
      <c r="C9" s="205">
        <f>1!D12+2!E10+3!H10</f>
        <v>93</v>
      </c>
      <c r="D9" s="205">
        <f>1!D12+2!E10</f>
        <v>76</v>
      </c>
      <c r="E9" s="224">
        <v>35</v>
      </c>
      <c r="F9" s="645">
        <v>33</v>
      </c>
      <c r="G9" s="224">
        <v>25</v>
      </c>
      <c r="H9" s="224">
        <v>2</v>
      </c>
      <c r="I9" s="224">
        <v>25</v>
      </c>
      <c r="J9" s="36">
        <v>19</v>
      </c>
      <c r="K9" s="36">
        <v>17</v>
      </c>
      <c r="L9" s="110"/>
      <c r="M9" s="598">
        <f aca="true" t="shared" si="0" ref="M9:M23">C9-D9</f>
        <v>17</v>
      </c>
      <c r="N9" s="596">
        <f>4!W9</f>
        <v>17</v>
      </c>
      <c r="O9" s="597"/>
      <c r="P9" s="598">
        <f aca="true" t="shared" si="1" ref="P9:P23">E9-G9</f>
        <v>10</v>
      </c>
      <c r="Q9" s="519"/>
      <c r="R9" s="519"/>
      <c r="S9" s="519"/>
      <c r="T9" s="342"/>
    </row>
    <row r="10" spans="1:20" s="5" customFormat="1" ht="15">
      <c r="A10" s="235"/>
      <c r="B10" s="214">
        <f>1!B13</f>
        <v>0</v>
      </c>
      <c r="C10" s="205">
        <f>1!D13+2!E11+3!H11</f>
        <v>0</v>
      </c>
      <c r="D10" s="205">
        <f>1!D13+2!E11</f>
        <v>0</v>
      </c>
      <c r="E10" s="224"/>
      <c r="F10" s="645"/>
      <c r="G10" s="224"/>
      <c r="H10" s="224"/>
      <c r="I10" s="224"/>
      <c r="J10" s="36"/>
      <c r="K10" s="36"/>
      <c r="L10" s="110"/>
      <c r="M10" s="598">
        <f t="shared" si="0"/>
        <v>0</v>
      </c>
      <c r="N10" s="596">
        <f>4!W10</f>
        <v>0</v>
      </c>
      <c r="O10" s="597"/>
      <c r="P10" s="598">
        <f t="shared" si="1"/>
        <v>0</v>
      </c>
      <c r="Q10" s="519"/>
      <c r="R10" s="519"/>
      <c r="S10" s="519"/>
      <c r="T10" s="342"/>
    </row>
    <row r="11" spans="1:20" s="5" customFormat="1" ht="15">
      <c r="A11" s="235"/>
      <c r="B11" s="214" t="str">
        <f>1!B14</f>
        <v>Основного общего образования</v>
      </c>
      <c r="C11" s="236"/>
      <c r="D11" s="236"/>
      <c r="E11" s="224"/>
      <c r="F11" s="645"/>
      <c r="G11" s="224"/>
      <c r="H11" s="224"/>
      <c r="I11" s="224"/>
      <c r="J11" s="36"/>
      <c r="K11" s="36"/>
      <c r="L11" s="110"/>
      <c r="M11" s="598"/>
      <c r="N11" s="596"/>
      <c r="O11" s="597"/>
      <c r="P11" s="598"/>
      <c r="Q11" s="519"/>
      <c r="R11" s="519"/>
      <c r="S11" s="519"/>
      <c r="T11" s="342"/>
    </row>
    <row r="12" spans="1:20" s="5" customFormat="1" ht="15">
      <c r="A12" s="235"/>
      <c r="B12" s="214">
        <f>1!B15</f>
        <v>0</v>
      </c>
      <c r="C12" s="205">
        <f>1!D15+2!E13+3!H13</f>
        <v>0</v>
      </c>
      <c r="D12" s="205">
        <f>1!D15+2!E13</f>
        <v>0</v>
      </c>
      <c r="E12" s="224"/>
      <c r="F12" s="645"/>
      <c r="G12" s="224"/>
      <c r="H12" s="224"/>
      <c r="I12" s="224"/>
      <c r="J12" s="36"/>
      <c r="K12" s="36"/>
      <c r="L12" s="110"/>
      <c r="M12" s="598">
        <f t="shared" si="0"/>
        <v>0</v>
      </c>
      <c r="N12" s="598">
        <f>4!W12</f>
        <v>0</v>
      </c>
      <c r="O12" s="597"/>
      <c r="P12" s="598">
        <f t="shared" si="1"/>
        <v>0</v>
      </c>
      <c r="Q12" s="519"/>
      <c r="R12" s="519"/>
      <c r="S12" s="519"/>
      <c r="T12" s="342"/>
    </row>
    <row r="13" spans="1:20" s="5" customFormat="1" ht="15">
      <c r="A13" s="235"/>
      <c r="B13" s="214">
        <f>1!B16</f>
        <v>0</v>
      </c>
      <c r="C13" s="205">
        <f>1!D16+2!E14+3!H14</f>
        <v>0</v>
      </c>
      <c r="D13" s="205">
        <f>1!D16+2!E14</f>
        <v>0</v>
      </c>
      <c r="E13" s="224"/>
      <c r="F13" s="645"/>
      <c r="G13" s="224"/>
      <c r="H13" s="224"/>
      <c r="I13" s="224"/>
      <c r="J13" s="36"/>
      <c r="K13" s="36"/>
      <c r="L13" s="110"/>
      <c r="M13" s="598">
        <f t="shared" si="0"/>
        <v>0</v>
      </c>
      <c r="N13" s="598">
        <f>4!W13</f>
        <v>0</v>
      </c>
      <c r="O13" s="597"/>
      <c r="P13" s="598">
        <f t="shared" si="1"/>
        <v>0</v>
      </c>
      <c r="Q13" s="519"/>
      <c r="R13" s="519"/>
      <c r="S13" s="519"/>
      <c r="T13" s="342"/>
    </row>
    <row r="14" spans="1:20" s="5" customFormat="1" ht="15">
      <c r="A14" s="235"/>
      <c r="B14" s="214">
        <f>1!B17</f>
        <v>0</v>
      </c>
      <c r="C14" s="205">
        <f>1!D17+2!E15+3!H15</f>
        <v>0</v>
      </c>
      <c r="D14" s="205">
        <f>1!D17+2!E15</f>
        <v>0</v>
      </c>
      <c r="E14" s="224"/>
      <c r="F14" s="645"/>
      <c r="G14" s="224"/>
      <c r="H14" s="224"/>
      <c r="I14" s="224"/>
      <c r="J14" s="36"/>
      <c r="K14" s="36"/>
      <c r="L14" s="110"/>
      <c r="M14" s="598">
        <f t="shared" si="0"/>
        <v>0</v>
      </c>
      <c r="N14" s="598">
        <f>4!W14</f>
        <v>0</v>
      </c>
      <c r="O14" s="597"/>
      <c r="P14" s="598">
        <f t="shared" si="1"/>
        <v>0</v>
      </c>
      <c r="Q14" s="519"/>
      <c r="R14" s="519"/>
      <c r="S14" s="519"/>
      <c r="T14" s="342"/>
    </row>
    <row r="15" spans="1:20" s="5" customFormat="1" ht="15">
      <c r="A15" s="235"/>
      <c r="B15" s="214" t="str">
        <f>1!B18</f>
        <v>Начального общего образования</v>
      </c>
      <c r="C15" s="236"/>
      <c r="D15" s="236"/>
      <c r="E15" s="224"/>
      <c r="F15" s="645"/>
      <c r="G15" s="224"/>
      <c r="H15" s="224"/>
      <c r="I15" s="224"/>
      <c r="J15" s="36"/>
      <c r="K15" s="36"/>
      <c r="L15" s="110"/>
      <c r="M15" s="598"/>
      <c r="N15" s="598"/>
      <c r="O15" s="597"/>
      <c r="P15" s="598"/>
      <c r="Q15" s="519"/>
      <c r="R15" s="519"/>
      <c r="S15" s="519"/>
      <c r="T15" s="342"/>
    </row>
    <row r="16" spans="1:20" s="5" customFormat="1" ht="15">
      <c r="A16" s="235"/>
      <c r="B16" s="214">
        <f>1!B19</f>
        <v>0</v>
      </c>
      <c r="C16" s="205">
        <f>1!D19+2!E17+3!H17</f>
        <v>0</v>
      </c>
      <c r="D16" s="205">
        <f>1!D19+2!E17</f>
        <v>0</v>
      </c>
      <c r="E16" s="224"/>
      <c r="F16" s="645"/>
      <c r="G16" s="224"/>
      <c r="H16" s="224"/>
      <c r="I16" s="224"/>
      <c r="J16" s="36"/>
      <c r="K16" s="36"/>
      <c r="L16" s="110"/>
      <c r="M16" s="598">
        <f t="shared" si="0"/>
        <v>0</v>
      </c>
      <c r="N16" s="598">
        <f>4!W16</f>
        <v>0</v>
      </c>
      <c r="O16" s="597"/>
      <c r="P16" s="598">
        <f t="shared" si="1"/>
        <v>0</v>
      </c>
      <c r="Q16" s="519"/>
      <c r="R16" s="519"/>
      <c r="S16" s="519"/>
      <c r="T16" s="342"/>
    </row>
    <row r="17" spans="1:20" s="5" customFormat="1" ht="15">
      <c r="A17" s="235"/>
      <c r="B17" s="214">
        <f>1!B20</f>
        <v>0</v>
      </c>
      <c r="C17" s="205">
        <f>1!D20+2!E18+3!H18</f>
        <v>0</v>
      </c>
      <c r="D17" s="205">
        <f>1!D20+2!E18</f>
        <v>0</v>
      </c>
      <c r="E17" s="224"/>
      <c r="F17" s="645"/>
      <c r="G17" s="224"/>
      <c r="H17" s="224"/>
      <c r="I17" s="224"/>
      <c r="J17" s="36"/>
      <c r="K17" s="36"/>
      <c r="L17" s="110"/>
      <c r="M17" s="598">
        <f t="shared" si="0"/>
        <v>0</v>
      </c>
      <c r="N17" s="598">
        <f>4!W17</f>
        <v>0</v>
      </c>
      <c r="O17" s="597"/>
      <c r="P17" s="598">
        <f t="shared" si="1"/>
        <v>0</v>
      </c>
      <c r="Q17" s="519"/>
      <c r="R17" s="519"/>
      <c r="S17" s="519"/>
      <c r="T17" s="342"/>
    </row>
    <row r="18" spans="1:20" s="5" customFormat="1" ht="15">
      <c r="A18" s="235"/>
      <c r="B18" s="214">
        <f>1!B21</f>
        <v>0</v>
      </c>
      <c r="C18" s="205">
        <f>1!D21+2!E19+3!H19</f>
        <v>0</v>
      </c>
      <c r="D18" s="205">
        <f>1!D21+2!E19</f>
        <v>0</v>
      </c>
      <c r="E18" s="224"/>
      <c r="F18" s="645"/>
      <c r="G18" s="224"/>
      <c r="H18" s="224"/>
      <c r="I18" s="224"/>
      <c r="J18" s="36"/>
      <c r="K18" s="36"/>
      <c r="L18" s="110"/>
      <c r="M18" s="598">
        <f t="shared" si="0"/>
        <v>0</v>
      </c>
      <c r="N18" s="598">
        <f>4!W18</f>
        <v>0</v>
      </c>
      <c r="O18" s="597"/>
      <c r="P18" s="598">
        <f t="shared" si="1"/>
        <v>0</v>
      </c>
      <c r="Q18" s="519"/>
      <c r="R18" s="519" t="s">
        <v>369</v>
      </c>
      <c r="S18" s="519"/>
      <c r="T18" s="342"/>
    </row>
    <row r="19" spans="1:20" s="22" customFormat="1" ht="25.5">
      <c r="A19" s="237"/>
      <c r="B19" s="206" t="str">
        <f>1!B22</f>
        <v>ИТОГО в общеобразовательных  учреждениях:</v>
      </c>
      <c r="C19" s="246">
        <f>SUM(C8:C18)</f>
        <v>93</v>
      </c>
      <c r="D19" s="247">
        <f>SUM(D8:D18)</f>
        <v>76</v>
      </c>
      <c r="E19" s="247">
        <f>SUM(E8:E18)</f>
        <v>35</v>
      </c>
      <c r="F19" s="247"/>
      <c r="G19" s="247">
        <f>SUM(G8:G18)</f>
        <v>25</v>
      </c>
      <c r="H19" s="247">
        <f>SUM(H8:H18)</f>
        <v>2</v>
      </c>
      <c r="I19" s="247">
        <f>SUM(I8:I18)</f>
        <v>25</v>
      </c>
      <c r="J19" s="335">
        <f>SUM(J8:J18)</f>
        <v>19</v>
      </c>
      <c r="K19" s="335">
        <f>SUM(K8:K18)</f>
        <v>17</v>
      </c>
      <c r="L19" s="149"/>
      <c r="M19" s="599">
        <f>SUM(M8:M18)</f>
        <v>17</v>
      </c>
      <c r="N19" s="599">
        <f>SUM(N8:N18)</f>
        <v>17</v>
      </c>
      <c r="O19" s="600"/>
      <c r="P19" s="599">
        <f>SUM(P8:P18)</f>
        <v>10</v>
      </c>
      <c r="Q19" s="572"/>
      <c r="R19" s="583">
        <f>COUNTA(J8:J18)</f>
        <v>1</v>
      </c>
      <c r="S19" s="572"/>
      <c r="T19" s="343"/>
    </row>
    <row r="20" spans="1:16" ht="25.5">
      <c r="A20" s="238"/>
      <c r="B20" s="214" t="str">
        <f>1!B23</f>
        <v>Вечерние (сменные) общеобразовательные учреждения</v>
      </c>
      <c r="C20" s="239"/>
      <c r="D20" s="240"/>
      <c r="E20" s="240"/>
      <c r="F20" s="647"/>
      <c r="G20" s="240"/>
      <c r="H20" s="240"/>
      <c r="I20" s="240"/>
      <c r="J20" s="226"/>
      <c r="K20" s="226"/>
      <c r="L20" s="110"/>
      <c r="M20" s="598"/>
      <c r="N20" s="598"/>
      <c r="O20" s="592"/>
      <c r="P20" s="598">
        <f t="shared" si="1"/>
        <v>0</v>
      </c>
    </row>
    <row r="21" spans="1:16" ht="15">
      <c r="A21" s="238"/>
      <c r="B21" s="214">
        <f>1!B24</f>
        <v>0</v>
      </c>
      <c r="C21" s="205">
        <f>1!D24+2!E22+3!H22</f>
        <v>0</v>
      </c>
      <c r="D21" s="205">
        <f>1!D24+2!E22</f>
        <v>0</v>
      </c>
      <c r="E21" s="240"/>
      <c r="F21" s="647"/>
      <c r="G21" s="240"/>
      <c r="H21" s="240"/>
      <c r="I21" s="240"/>
      <c r="J21" s="226"/>
      <c r="K21" s="226"/>
      <c r="L21" s="110"/>
      <c r="M21" s="598">
        <f t="shared" si="0"/>
        <v>0</v>
      </c>
      <c r="N21" s="598">
        <f>4!W21</f>
        <v>0</v>
      </c>
      <c r="O21" s="592"/>
      <c r="P21" s="598">
        <f t="shared" si="1"/>
        <v>0</v>
      </c>
    </row>
    <row r="22" spans="1:16" ht="15">
      <c r="A22" s="235"/>
      <c r="B22" s="214">
        <f>1!B25</f>
        <v>0</v>
      </c>
      <c r="C22" s="205">
        <f>1!D25+2!E23+3!H23</f>
        <v>0</v>
      </c>
      <c r="D22" s="205">
        <f>1!D25+2!E23</f>
        <v>0</v>
      </c>
      <c r="E22" s="224"/>
      <c r="F22" s="645"/>
      <c r="G22" s="224"/>
      <c r="H22" s="224"/>
      <c r="I22" s="224"/>
      <c r="J22" s="226"/>
      <c r="K22" s="226"/>
      <c r="L22" s="110"/>
      <c r="M22" s="598">
        <f t="shared" si="0"/>
        <v>0</v>
      </c>
      <c r="N22" s="598">
        <f>4!W22</f>
        <v>0</v>
      </c>
      <c r="O22" s="592"/>
      <c r="P22" s="598">
        <f t="shared" si="1"/>
        <v>0</v>
      </c>
    </row>
    <row r="23" spans="1:16" ht="15">
      <c r="A23" s="235"/>
      <c r="B23" s="214">
        <f>1!B26</f>
        <v>0</v>
      </c>
      <c r="C23" s="205">
        <f>1!D26+2!E24+3!H24</f>
        <v>0</v>
      </c>
      <c r="D23" s="205">
        <f>1!D26+2!E24</f>
        <v>0</v>
      </c>
      <c r="E23" s="224"/>
      <c r="F23" s="645"/>
      <c r="G23" s="224"/>
      <c r="H23" s="224"/>
      <c r="I23" s="224"/>
      <c r="J23" s="226"/>
      <c r="K23" s="226"/>
      <c r="L23" s="110"/>
      <c r="M23" s="598">
        <f t="shared" si="0"/>
        <v>0</v>
      </c>
      <c r="N23" s="598">
        <f>4!W23</f>
        <v>0</v>
      </c>
      <c r="O23" s="592"/>
      <c r="P23" s="598">
        <f t="shared" si="1"/>
        <v>0</v>
      </c>
    </row>
    <row r="24" spans="1:16" ht="38.25">
      <c r="A24" s="238"/>
      <c r="B24" s="206" t="str">
        <f>1!B27</f>
        <v>ИТОГО в вечерних (сменных) общеобразовательных учреждениях:</v>
      </c>
      <c r="C24" s="245">
        <f>SUM(C21:C23)</f>
        <v>0</v>
      </c>
      <c r="D24" s="245">
        <f aca="true" t="shared" si="2" ref="D24:K24">SUM(D21:D23)</f>
        <v>0</v>
      </c>
      <c r="E24" s="245">
        <f t="shared" si="2"/>
        <v>0</v>
      </c>
      <c r="F24" s="245"/>
      <c r="G24" s="245">
        <f t="shared" si="2"/>
        <v>0</v>
      </c>
      <c r="H24" s="245">
        <f t="shared" si="2"/>
        <v>0</v>
      </c>
      <c r="I24" s="245">
        <f t="shared" si="2"/>
        <v>0</v>
      </c>
      <c r="J24" s="245">
        <f t="shared" si="2"/>
        <v>0</v>
      </c>
      <c r="K24" s="245">
        <f t="shared" si="2"/>
        <v>0</v>
      </c>
      <c r="L24" s="110"/>
      <c r="M24" s="599">
        <f>SUM(M21:M23)</f>
        <v>0</v>
      </c>
      <c r="N24" s="599">
        <f>SUM(N21:N23)</f>
        <v>0</v>
      </c>
      <c r="O24" s="592"/>
      <c r="P24" s="599">
        <f>SUM(P21:P23)</f>
        <v>0</v>
      </c>
    </row>
    <row r="25" spans="1:20" s="80" customFormat="1" ht="16.5">
      <c r="A25" s="248"/>
      <c r="B25" s="207" t="str">
        <f>1!B28</f>
        <v>ВСЕГО:</v>
      </c>
      <c r="C25" s="249">
        <f>C24+C19</f>
        <v>93</v>
      </c>
      <c r="D25" s="250">
        <f>D24+D19</f>
        <v>76</v>
      </c>
      <c r="E25" s="250">
        <f>E24+E19</f>
        <v>35</v>
      </c>
      <c r="F25" s="250"/>
      <c r="G25" s="250">
        <f>G24+G19</f>
        <v>25</v>
      </c>
      <c r="H25" s="250">
        <f>H24+H19</f>
        <v>2</v>
      </c>
      <c r="I25" s="250">
        <f>I24+I19</f>
        <v>25</v>
      </c>
      <c r="J25" s="250">
        <f>J24+J19</f>
        <v>19</v>
      </c>
      <c r="K25" s="250">
        <f>K24+K19</f>
        <v>17</v>
      </c>
      <c r="L25" s="251"/>
      <c r="M25" s="598">
        <f>M24+M19</f>
        <v>17</v>
      </c>
      <c r="N25" s="598">
        <f>N24+N19</f>
        <v>17</v>
      </c>
      <c r="O25" s="601"/>
      <c r="P25" s="598">
        <f>P24+P19</f>
        <v>10</v>
      </c>
      <c r="Q25" s="574"/>
      <c r="R25" s="574"/>
      <c r="S25" s="574"/>
      <c r="T25" s="344"/>
    </row>
    <row r="26" spans="1:16" ht="15">
      <c r="A26" s="155"/>
      <c r="B26" s="155"/>
      <c r="C26" s="228"/>
      <c r="D26" s="242"/>
      <c r="E26" s="242"/>
      <c r="F26" s="242"/>
      <c r="G26" s="242"/>
      <c r="H26" s="242"/>
      <c r="I26" s="242"/>
      <c r="J26" s="242"/>
      <c r="K26" s="242"/>
      <c r="L26" s="110"/>
      <c r="M26" s="598"/>
      <c r="N26" s="598"/>
      <c r="O26" s="592"/>
      <c r="P26" s="592"/>
    </row>
    <row r="27" spans="1:16" ht="15.75" thickBot="1">
      <c r="A27" s="155"/>
      <c r="B27" s="155"/>
      <c r="C27" s="228"/>
      <c r="D27" s="242"/>
      <c r="E27" s="242"/>
      <c r="F27" s="242"/>
      <c r="G27" s="242"/>
      <c r="H27" s="242"/>
      <c r="I27" s="242"/>
      <c r="J27" s="242"/>
      <c r="K27" s="242"/>
      <c r="L27" s="110"/>
      <c r="M27" s="598"/>
      <c r="N27" s="598"/>
      <c r="O27" s="592"/>
      <c r="P27" s="592"/>
    </row>
    <row r="28" spans="1:18" ht="15">
      <c r="A28" s="155"/>
      <c r="B28" s="661" t="s">
        <v>558</v>
      </c>
      <c r="C28" s="663"/>
      <c r="D28" s="664"/>
      <c r="E28" s="664"/>
      <c r="F28" s="664"/>
      <c r="G28" s="664"/>
      <c r="H28" s="664"/>
      <c r="I28" s="664"/>
      <c r="J28" s="664"/>
      <c r="K28" s="242"/>
      <c r="L28" s="110"/>
      <c r="M28" s="598"/>
      <c r="N28" s="598"/>
      <c r="O28" s="602">
        <f>C19</f>
        <v>93</v>
      </c>
      <c r="P28" s="603" t="s">
        <v>100</v>
      </c>
      <c r="Q28" s="604"/>
      <c r="R28" s="605"/>
    </row>
    <row r="29" spans="1:18" ht="38.25" customHeight="1">
      <c r="A29" s="155"/>
      <c r="B29" s="775" t="s">
        <v>315</v>
      </c>
      <c r="C29" s="775"/>
      <c r="D29" s="775"/>
      <c r="E29" s="775"/>
      <c r="F29" s="775"/>
      <c r="G29" s="775"/>
      <c r="H29" s="775"/>
      <c r="I29" s="775"/>
      <c r="J29" s="775"/>
      <c r="K29" s="242"/>
      <c r="L29" s="110"/>
      <c r="M29" s="598"/>
      <c r="N29" s="598"/>
      <c r="O29" s="606">
        <f>5!C30</f>
        <v>0</v>
      </c>
      <c r="P29" s="607" t="s">
        <v>384</v>
      </c>
      <c r="Q29" s="608"/>
      <c r="R29" s="609"/>
    </row>
    <row r="30" spans="1:18" ht="33" customHeight="1" thickBot="1">
      <c r="A30" s="155"/>
      <c r="B30" s="775" t="s">
        <v>97</v>
      </c>
      <c r="C30" s="775"/>
      <c r="D30" s="775"/>
      <c r="E30" s="775"/>
      <c r="F30" s="775"/>
      <c r="G30" s="775"/>
      <c r="H30" s="775"/>
      <c r="I30" s="775"/>
      <c r="J30" s="775"/>
      <c r="K30" s="242"/>
      <c r="L30" s="110"/>
      <c r="M30" s="598"/>
      <c r="N30" s="598"/>
      <c r="O30" s="610">
        <f>O29+O28</f>
        <v>93</v>
      </c>
      <c r="P30" s="611" t="s">
        <v>385</v>
      </c>
      <c r="Q30" s="612"/>
      <c r="R30" s="613"/>
    </row>
    <row r="31" spans="1:16" ht="15">
      <c r="A31" s="155"/>
      <c r="B31" s="775" t="s">
        <v>98</v>
      </c>
      <c r="C31" s="775"/>
      <c r="D31" s="775"/>
      <c r="E31" s="775"/>
      <c r="F31" s="775"/>
      <c r="G31" s="775"/>
      <c r="H31" s="775"/>
      <c r="I31" s="775"/>
      <c r="J31" s="775"/>
      <c r="K31" s="242"/>
      <c r="L31" s="110"/>
      <c r="M31" s="591"/>
      <c r="N31" s="591"/>
      <c r="O31" s="592"/>
      <c r="P31" s="592"/>
    </row>
    <row r="32" spans="1:16" ht="27.75" customHeight="1">
      <c r="A32" s="155"/>
      <c r="B32" s="775" t="s">
        <v>552</v>
      </c>
      <c r="C32" s="775"/>
      <c r="D32" s="775"/>
      <c r="E32" s="775"/>
      <c r="F32" s="775"/>
      <c r="G32" s="775"/>
      <c r="H32" s="775"/>
      <c r="I32" s="775"/>
      <c r="J32" s="775"/>
      <c r="K32" s="242"/>
      <c r="L32" s="110"/>
      <c r="M32" s="591"/>
      <c r="N32" s="591"/>
      <c r="O32" s="592"/>
      <c r="P32" s="592"/>
    </row>
    <row r="33" spans="1:16" ht="36" customHeight="1">
      <c r="A33" s="155"/>
      <c r="B33" s="775" t="s">
        <v>541</v>
      </c>
      <c r="C33" s="775"/>
      <c r="D33" s="775"/>
      <c r="E33" s="775"/>
      <c r="F33" s="775"/>
      <c r="G33" s="775"/>
      <c r="H33" s="775"/>
      <c r="I33" s="775"/>
      <c r="J33" s="775"/>
      <c r="K33" s="242"/>
      <c r="L33" s="110"/>
      <c r="M33" s="591"/>
      <c r="N33" s="591"/>
      <c r="O33" s="592"/>
      <c r="P33" s="592"/>
    </row>
    <row r="34" spans="1:16" ht="15">
      <c r="A34" s="155"/>
      <c r="B34" s="155"/>
      <c r="C34" s="228"/>
      <c r="D34" s="242"/>
      <c r="E34" s="242"/>
      <c r="F34" s="242"/>
      <c r="G34" s="242"/>
      <c r="H34" s="242"/>
      <c r="I34" s="242"/>
      <c r="J34" s="242"/>
      <c r="K34" s="242"/>
      <c r="L34" s="110"/>
      <c r="M34" s="591"/>
      <c r="N34" s="591"/>
      <c r="O34" s="592"/>
      <c r="P34" s="592"/>
    </row>
    <row r="35" spans="1:16" ht="15" customHeight="1">
      <c r="A35" s="755" t="s">
        <v>441</v>
      </c>
      <c r="B35" s="755"/>
      <c r="C35" s="755"/>
      <c r="D35" s="755"/>
      <c r="E35" s="755"/>
      <c r="F35" s="755"/>
      <c r="G35" s="755"/>
      <c r="H35" s="755"/>
      <c r="I35" s="755"/>
      <c r="J35" s="755"/>
      <c r="K35" s="755"/>
      <c r="L35" s="110"/>
      <c r="M35" s="591"/>
      <c r="N35" s="591"/>
      <c r="O35" s="592"/>
      <c r="P35" s="592"/>
    </row>
    <row r="36" spans="1:16" ht="15">
      <c r="A36" s="755"/>
      <c r="B36" s="755"/>
      <c r="C36" s="755"/>
      <c r="D36" s="755"/>
      <c r="E36" s="755"/>
      <c r="F36" s="755"/>
      <c r="G36" s="755"/>
      <c r="H36" s="755"/>
      <c r="I36" s="755"/>
      <c r="J36" s="755"/>
      <c r="K36" s="755"/>
      <c r="L36" s="110"/>
      <c r="M36" s="591"/>
      <c r="N36" s="591"/>
      <c r="O36" s="592"/>
      <c r="P36" s="592"/>
    </row>
    <row r="37" spans="1:16" ht="15">
      <c r="A37" s="755"/>
      <c r="B37" s="755"/>
      <c r="C37" s="755"/>
      <c r="D37" s="755"/>
      <c r="E37" s="755"/>
      <c r="F37" s="755"/>
      <c r="G37" s="755"/>
      <c r="H37" s="755"/>
      <c r="I37" s="755"/>
      <c r="J37" s="755"/>
      <c r="K37" s="755"/>
      <c r="L37" s="110"/>
      <c r="M37" s="591"/>
      <c r="N37" s="591"/>
      <c r="O37" s="592"/>
      <c r="P37" s="592"/>
    </row>
    <row r="38" spans="1:16" ht="15">
      <c r="A38" s="755"/>
      <c r="B38" s="755"/>
      <c r="C38" s="755"/>
      <c r="D38" s="755"/>
      <c r="E38" s="755"/>
      <c r="F38" s="755"/>
      <c r="G38" s="755"/>
      <c r="H38" s="755"/>
      <c r="I38" s="755"/>
      <c r="J38" s="755"/>
      <c r="K38" s="755"/>
      <c r="L38" s="110"/>
      <c r="M38" s="591"/>
      <c r="N38" s="591"/>
      <c r="O38" s="592"/>
      <c r="P38" s="592"/>
    </row>
    <row r="39" spans="1:16" ht="15">
      <c r="A39" s="155"/>
      <c r="B39" s="155"/>
      <c r="C39" s="228"/>
      <c r="D39" s="242"/>
      <c r="E39" s="242"/>
      <c r="F39" s="242"/>
      <c r="G39" s="242"/>
      <c r="H39" s="242"/>
      <c r="I39" s="242"/>
      <c r="J39" s="242"/>
      <c r="K39" s="242"/>
      <c r="L39" s="110"/>
      <c r="M39" s="591"/>
      <c r="N39" s="591"/>
      <c r="O39" s="592"/>
      <c r="P39" s="592"/>
    </row>
    <row r="40" spans="1:16" ht="15">
      <c r="A40" s="155"/>
      <c r="B40" s="155"/>
      <c r="C40" s="228"/>
      <c r="D40" s="242"/>
      <c r="E40" s="242"/>
      <c r="F40" s="242"/>
      <c r="G40" s="242"/>
      <c r="H40" s="242"/>
      <c r="I40" s="242"/>
      <c r="J40" s="242"/>
      <c r="K40" s="242"/>
      <c r="L40" s="110"/>
      <c r="M40" s="591"/>
      <c r="N40" s="591"/>
      <c r="O40" s="592"/>
      <c r="P40" s="592"/>
    </row>
  </sheetData>
  <sheetProtection/>
  <mergeCells count="15">
    <mergeCell ref="A35:K38"/>
    <mergeCell ref="B32:J32"/>
    <mergeCell ref="B33:J33"/>
    <mergeCell ref="M4:N4"/>
    <mergeCell ref="B29:J29"/>
    <mergeCell ref="B30:J30"/>
    <mergeCell ref="B31:J31"/>
    <mergeCell ref="A1:K1"/>
    <mergeCell ref="A2:K2"/>
    <mergeCell ref="A4:A5"/>
    <mergeCell ref="B4:B5"/>
    <mergeCell ref="C4:D4"/>
    <mergeCell ref="J4:K4"/>
    <mergeCell ref="E4:G4"/>
    <mergeCell ref="H4:I4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C9" sqref="C9:I9"/>
    </sheetView>
  </sheetViews>
  <sheetFormatPr defaultColWidth="9.140625" defaultRowHeight="15"/>
  <cols>
    <col min="1" max="1" width="4.8515625" style="46" customWidth="1"/>
    <col min="2" max="2" width="27.00390625" style="46" customWidth="1"/>
    <col min="3" max="3" width="8.7109375" style="46" bestFit="1" customWidth="1"/>
    <col min="4" max="4" width="9.57421875" style="46" bestFit="1" customWidth="1"/>
    <col min="5" max="5" width="8.7109375" style="46" bestFit="1" customWidth="1"/>
    <col min="6" max="6" width="9.57421875" style="46" bestFit="1" customWidth="1"/>
    <col min="7" max="7" width="11.421875" style="46" customWidth="1"/>
    <col min="8" max="8" width="8.7109375" style="46" bestFit="1" customWidth="1"/>
    <col min="9" max="9" width="9.57421875" style="46" bestFit="1" customWidth="1"/>
    <col min="10" max="11" width="9.140625" style="46" customWidth="1"/>
    <col min="12" max="16384" width="9.140625" style="7" customWidth="1"/>
  </cols>
  <sheetData>
    <row r="1" spans="1:13" ht="22.5" customHeight="1">
      <c r="A1" s="712" t="s">
        <v>125</v>
      </c>
      <c r="B1" s="712"/>
      <c r="C1" s="712"/>
      <c r="D1" s="712"/>
      <c r="E1" s="712"/>
      <c r="F1" s="712"/>
      <c r="G1" s="712"/>
      <c r="H1" s="712"/>
      <c r="I1" s="712"/>
      <c r="J1" s="256"/>
      <c r="K1" s="256"/>
      <c r="L1" s="791"/>
      <c r="M1" s="791"/>
    </row>
    <row r="2" spans="2:13" ht="33.75" customHeight="1">
      <c r="B2" s="794" t="s">
        <v>126</v>
      </c>
      <c r="C2" s="794"/>
      <c r="D2" s="794"/>
      <c r="E2" s="794"/>
      <c r="F2" s="794"/>
      <c r="G2" s="794"/>
      <c r="H2" s="794"/>
      <c r="I2" s="51"/>
      <c r="J2" s="51"/>
      <c r="K2" s="51"/>
      <c r="L2" s="792"/>
      <c r="M2" s="792"/>
    </row>
    <row r="4" spans="1:9" ht="42" customHeight="1">
      <c r="A4" s="715" t="s">
        <v>13</v>
      </c>
      <c r="B4" s="715" t="s">
        <v>29</v>
      </c>
      <c r="C4" s="793" t="s">
        <v>379</v>
      </c>
      <c r="D4" s="793"/>
      <c r="E4" s="793" t="s">
        <v>380</v>
      </c>
      <c r="F4" s="793"/>
      <c r="G4" s="736" t="s">
        <v>381</v>
      </c>
      <c r="H4" s="737"/>
      <c r="I4" s="738"/>
    </row>
    <row r="5" spans="1:11" s="17" customFormat="1" ht="64.5" customHeight="1">
      <c r="A5" s="715"/>
      <c r="B5" s="715"/>
      <c r="C5" s="224" t="s">
        <v>317</v>
      </c>
      <c r="D5" s="224" t="s">
        <v>318</v>
      </c>
      <c r="E5" s="224" t="s">
        <v>317</v>
      </c>
      <c r="F5" s="224" t="s">
        <v>318</v>
      </c>
      <c r="G5" s="224" t="s">
        <v>319</v>
      </c>
      <c r="H5" s="224" t="s">
        <v>317</v>
      </c>
      <c r="I5" s="224" t="s">
        <v>318</v>
      </c>
      <c r="J5" s="44"/>
      <c r="K5" s="44"/>
    </row>
    <row r="6" spans="1:9" ht="12.75">
      <c r="A6" s="45">
        <v>1</v>
      </c>
      <c r="B6" s="252">
        <v>2</v>
      </c>
      <c r="C6" s="114">
        <v>3</v>
      </c>
      <c r="D6" s="114">
        <v>4</v>
      </c>
      <c r="E6" s="114">
        <v>5</v>
      </c>
      <c r="F6" s="114">
        <v>6</v>
      </c>
      <c r="G6" s="114">
        <v>7</v>
      </c>
      <c r="H6" s="114">
        <v>8</v>
      </c>
      <c r="I6" s="114">
        <v>9</v>
      </c>
    </row>
    <row r="7" spans="1:9" ht="12.75">
      <c r="A7" s="47"/>
      <c r="B7" s="214" t="str">
        <f>1!B10</f>
        <v>Среднего общего образования</v>
      </c>
      <c r="C7" s="187"/>
      <c r="D7" s="187"/>
      <c r="E7" s="187"/>
      <c r="F7" s="187"/>
      <c r="G7" s="400"/>
      <c r="H7" s="375"/>
      <c r="I7" s="375"/>
    </row>
    <row r="8" spans="1:9" ht="25.5">
      <c r="A8" s="47"/>
      <c r="B8" s="214" t="str">
        <f>1!B11</f>
        <v>Среднего (полного)  общего образования</v>
      </c>
      <c r="C8" s="187"/>
      <c r="D8" s="187"/>
      <c r="E8" s="187"/>
      <c r="F8" s="187"/>
      <c r="G8" s="400"/>
      <c r="H8" s="375"/>
      <c r="I8" s="375"/>
    </row>
    <row r="9" spans="1:9" ht="25.5">
      <c r="A9" s="47"/>
      <c r="B9" s="214" t="str">
        <f>1!B12</f>
        <v>МОУ СОШ № 14</v>
      </c>
      <c r="C9" s="187">
        <v>1</v>
      </c>
      <c r="D9" s="187">
        <v>0</v>
      </c>
      <c r="E9" s="187">
        <v>0</v>
      </c>
      <c r="F9" s="187">
        <v>0</v>
      </c>
      <c r="G9" s="400" t="s">
        <v>564</v>
      </c>
      <c r="H9" s="375">
        <v>0</v>
      </c>
      <c r="I9" s="375">
        <v>1</v>
      </c>
    </row>
    <row r="10" spans="1:9" ht="12.75">
      <c r="A10" s="47"/>
      <c r="B10" s="214">
        <f>1!B13</f>
        <v>0</v>
      </c>
      <c r="C10" s="187"/>
      <c r="D10" s="187"/>
      <c r="E10" s="187"/>
      <c r="F10" s="187"/>
      <c r="G10" s="400"/>
      <c r="H10" s="375"/>
      <c r="I10" s="375"/>
    </row>
    <row r="11" spans="1:9" ht="12.75">
      <c r="A11" s="47"/>
      <c r="B11" s="214" t="str">
        <f>1!B14</f>
        <v>Основного общего образования</v>
      </c>
      <c r="C11" s="187"/>
      <c r="D11" s="187"/>
      <c r="E11" s="187"/>
      <c r="F11" s="187"/>
      <c r="G11" s="400"/>
      <c r="H11" s="375"/>
      <c r="I11" s="375"/>
    </row>
    <row r="12" spans="1:9" ht="12.75">
      <c r="A12" s="47"/>
      <c r="B12" s="214">
        <f>1!B15</f>
        <v>0</v>
      </c>
      <c r="C12" s="187"/>
      <c r="D12" s="187"/>
      <c r="E12" s="187"/>
      <c r="F12" s="187"/>
      <c r="G12" s="400"/>
      <c r="H12" s="375"/>
      <c r="I12" s="375"/>
    </row>
    <row r="13" spans="1:9" ht="12.75">
      <c r="A13" s="47"/>
      <c r="B13" s="214">
        <f>1!B16</f>
        <v>0</v>
      </c>
      <c r="C13" s="187"/>
      <c r="D13" s="187"/>
      <c r="E13" s="187"/>
      <c r="F13" s="187"/>
      <c r="G13" s="400"/>
      <c r="H13" s="375"/>
      <c r="I13" s="375"/>
    </row>
    <row r="14" spans="1:9" ht="12.75">
      <c r="A14" s="47"/>
      <c r="B14" s="214">
        <f>1!B17</f>
        <v>0</v>
      </c>
      <c r="C14" s="187"/>
      <c r="D14" s="187"/>
      <c r="E14" s="187"/>
      <c r="F14" s="187"/>
      <c r="G14" s="400"/>
      <c r="H14" s="375"/>
      <c r="I14" s="375"/>
    </row>
    <row r="15" spans="1:9" ht="12.75">
      <c r="A15" s="47"/>
      <c r="B15" s="214" t="str">
        <f>1!B18</f>
        <v>Начального общего образования</v>
      </c>
      <c r="C15" s="187"/>
      <c r="D15" s="187"/>
      <c r="E15" s="187"/>
      <c r="F15" s="187"/>
      <c r="G15" s="400"/>
      <c r="H15" s="375"/>
      <c r="I15" s="375"/>
    </row>
    <row r="16" spans="1:9" ht="12.75">
      <c r="A16" s="47"/>
      <c r="B16" s="214">
        <f>1!B19</f>
        <v>0</v>
      </c>
      <c r="C16" s="187"/>
      <c r="D16" s="187"/>
      <c r="E16" s="187"/>
      <c r="F16" s="187"/>
      <c r="G16" s="400"/>
      <c r="H16" s="375"/>
      <c r="I16" s="375"/>
    </row>
    <row r="17" spans="1:9" ht="12.75">
      <c r="A17" s="47"/>
      <c r="B17" s="214">
        <f>1!B20</f>
        <v>0</v>
      </c>
      <c r="C17" s="187"/>
      <c r="D17" s="187"/>
      <c r="E17" s="187"/>
      <c r="F17" s="187"/>
      <c r="G17" s="400"/>
      <c r="H17" s="375"/>
      <c r="I17" s="375"/>
    </row>
    <row r="18" spans="1:9" ht="12.75">
      <c r="A18" s="47"/>
      <c r="B18" s="214">
        <f>1!B21</f>
        <v>0</v>
      </c>
      <c r="C18" s="187"/>
      <c r="D18" s="187"/>
      <c r="E18" s="187"/>
      <c r="F18" s="187"/>
      <c r="G18" s="400"/>
      <c r="H18" s="375"/>
      <c r="I18" s="375"/>
    </row>
    <row r="19" spans="1:9" ht="25.5">
      <c r="A19" s="253"/>
      <c r="B19" s="206" t="str">
        <f>1!B22</f>
        <v>ИТОГО в общеобразовательных  учреждениях:</v>
      </c>
      <c r="C19" s="260">
        <f>SUM(C8:C18)</f>
        <v>1</v>
      </c>
      <c r="D19" s="260">
        <f aca="true" t="shared" si="0" ref="D19:I19">SUM(D8:D18)</f>
        <v>0</v>
      </c>
      <c r="E19" s="260">
        <f t="shared" si="0"/>
        <v>0</v>
      </c>
      <c r="F19" s="260">
        <f t="shared" si="0"/>
        <v>0</v>
      </c>
      <c r="G19" s="260">
        <f>COUNTA(G8:G17)</f>
        <v>1</v>
      </c>
      <c r="H19" s="260">
        <f t="shared" si="0"/>
        <v>0</v>
      </c>
      <c r="I19" s="260">
        <f t="shared" si="0"/>
        <v>1</v>
      </c>
    </row>
    <row r="20" spans="1:9" ht="31.5" customHeight="1">
      <c r="A20" s="254"/>
      <c r="B20" s="214" t="str">
        <f>1!B23</f>
        <v>Вечерние (сменные) общеобразовательные учреждения</v>
      </c>
      <c r="C20" s="375"/>
      <c r="D20" s="375"/>
      <c r="E20" s="375"/>
      <c r="F20" s="375"/>
      <c r="G20" s="375"/>
      <c r="H20" s="375"/>
      <c r="I20" s="375"/>
    </row>
    <row r="21" spans="1:9" ht="12.75">
      <c r="A21" s="254"/>
      <c r="B21" s="214">
        <f>1!B24</f>
        <v>0</v>
      </c>
      <c r="C21" s="375"/>
      <c r="D21" s="375"/>
      <c r="E21" s="375"/>
      <c r="F21" s="375"/>
      <c r="G21" s="375"/>
      <c r="H21" s="375"/>
      <c r="I21" s="375"/>
    </row>
    <row r="22" spans="1:9" ht="12.75">
      <c r="A22" s="255"/>
      <c r="B22" s="214">
        <f>1!B25</f>
        <v>0</v>
      </c>
      <c r="C22" s="375"/>
      <c r="D22" s="375"/>
      <c r="E22" s="375"/>
      <c r="F22" s="375"/>
      <c r="G22" s="375"/>
      <c r="H22" s="375"/>
      <c r="I22" s="375"/>
    </row>
    <row r="23" spans="1:9" ht="12.75">
      <c r="A23" s="255"/>
      <c r="B23" s="214">
        <f>1!B26</f>
        <v>0</v>
      </c>
      <c r="C23" s="375"/>
      <c r="D23" s="375"/>
      <c r="E23" s="375"/>
      <c r="F23" s="375"/>
      <c r="G23" s="375"/>
      <c r="H23" s="375"/>
      <c r="I23" s="375"/>
    </row>
    <row r="24" spans="1:9" ht="38.25">
      <c r="A24" s="254"/>
      <c r="B24" s="203" t="str">
        <f>1!B27</f>
        <v>ИТОГО в вечерних (сменных) общеобразовательных учреждениях:</v>
      </c>
      <c r="C24" s="260">
        <f>SUM(C21:C23)</f>
        <v>0</v>
      </c>
      <c r="D24" s="260">
        <f aca="true" t="shared" si="1" ref="D24:I24">SUM(D21:D23)</f>
        <v>0</v>
      </c>
      <c r="E24" s="260">
        <f t="shared" si="1"/>
        <v>0</v>
      </c>
      <c r="F24" s="260">
        <f t="shared" si="1"/>
        <v>0</v>
      </c>
      <c r="G24" s="260">
        <f>COUNTA(G21:G23)</f>
        <v>0</v>
      </c>
      <c r="H24" s="260">
        <f t="shared" si="1"/>
        <v>0</v>
      </c>
      <c r="I24" s="260">
        <f t="shared" si="1"/>
        <v>0</v>
      </c>
    </row>
    <row r="25" spans="1:11" s="263" customFormat="1" ht="16.5">
      <c r="A25" s="261"/>
      <c r="B25" s="204" t="str">
        <f>1!B28</f>
        <v>ВСЕГО:</v>
      </c>
      <c r="C25" s="179">
        <f>C24+C19</f>
        <v>1</v>
      </c>
      <c r="D25" s="179">
        <f aca="true" t="shared" si="2" ref="D25:I25">D24+D19</f>
        <v>0</v>
      </c>
      <c r="E25" s="179">
        <f t="shared" si="2"/>
        <v>0</v>
      </c>
      <c r="F25" s="179">
        <f t="shared" si="2"/>
        <v>0</v>
      </c>
      <c r="G25" s="179">
        <f t="shared" si="2"/>
        <v>1</v>
      </c>
      <c r="H25" s="179">
        <f t="shared" si="2"/>
        <v>0</v>
      </c>
      <c r="I25" s="179">
        <f t="shared" si="2"/>
        <v>1</v>
      </c>
      <c r="J25" s="262"/>
      <c r="K25" s="262"/>
    </row>
    <row r="27" ht="12.75">
      <c r="B27" s="46" t="s">
        <v>320</v>
      </c>
    </row>
    <row r="28" spans="2:4" ht="16.5">
      <c r="B28" s="46" t="s">
        <v>321</v>
      </c>
      <c r="C28" s="264">
        <f>C19</f>
        <v>1</v>
      </c>
      <c r="D28" s="46" t="s">
        <v>324</v>
      </c>
    </row>
    <row r="29" spans="2:4" ht="16.5">
      <c r="B29" s="46" t="s">
        <v>322</v>
      </c>
      <c r="C29" s="264">
        <f>E19</f>
        <v>0</v>
      </c>
      <c r="D29" s="46" t="s">
        <v>324</v>
      </c>
    </row>
    <row r="30" spans="2:4" ht="16.5">
      <c r="B30" s="46" t="s">
        <v>323</v>
      </c>
      <c r="C30" s="264">
        <f>G19</f>
        <v>1</v>
      </c>
      <c r="D30" s="46" t="s">
        <v>324</v>
      </c>
    </row>
    <row r="31" ht="16.5">
      <c r="C31" s="336">
        <f>SUM(C28:C30)</f>
        <v>2</v>
      </c>
    </row>
    <row r="32" ht="13.5" customHeight="1"/>
    <row r="33" spans="1:10" ht="12.75">
      <c r="A33" s="755" t="s">
        <v>441</v>
      </c>
      <c r="B33" s="755"/>
      <c r="C33" s="755"/>
      <c r="D33" s="755"/>
      <c r="E33" s="755"/>
      <c r="F33" s="755"/>
      <c r="G33" s="755"/>
      <c r="H33" s="755"/>
      <c r="I33" s="755"/>
      <c r="J33" s="755"/>
    </row>
    <row r="34" spans="1:10" ht="12.75">
      <c r="A34" s="755"/>
      <c r="B34" s="755"/>
      <c r="C34" s="755"/>
      <c r="D34" s="755"/>
      <c r="E34" s="755"/>
      <c r="F34" s="755"/>
      <c r="G34" s="755"/>
      <c r="H34" s="755"/>
      <c r="I34" s="755"/>
      <c r="J34" s="755"/>
    </row>
    <row r="35" spans="1:10" ht="12.75">
      <c r="A35" s="755"/>
      <c r="B35" s="755"/>
      <c r="C35" s="755"/>
      <c r="D35" s="755"/>
      <c r="E35" s="755"/>
      <c r="F35" s="755"/>
      <c r="G35" s="755"/>
      <c r="H35" s="755"/>
      <c r="I35" s="755"/>
      <c r="J35" s="755"/>
    </row>
    <row r="36" spans="1:10" ht="12.75">
      <c r="A36" s="755"/>
      <c r="B36" s="755"/>
      <c r="C36" s="755"/>
      <c r="D36" s="755"/>
      <c r="E36" s="755"/>
      <c r="F36" s="755"/>
      <c r="G36" s="755"/>
      <c r="H36" s="755"/>
      <c r="I36" s="755"/>
      <c r="J36" s="755"/>
    </row>
    <row r="37" ht="12.75">
      <c r="B37" s="225"/>
    </row>
  </sheetData>
  <sheetProtection/>
  <mergeCells count="10">
    <mergeCell ref="L1:M1"/>
    <mergeCell ref="L2:M2"/>
    <mergeCell ref="C4:D4"/>
    <mergeCell ref="B4:B5"/>
    <mergeCell ref="A33:J36"/>
    <mergeCell ref="A4:A5"/>
    <mergeCell ref="E4:F4"/>
    <mergeCell ref="G4:I4"/>
    <mergeCell ref="A1:I1"/>
    <mergeCell ref="B2:H2"/>
  </mergeCells>
  <printOptions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MinObr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merzlyakova</dc:creator>
  <cp:keywords/>
  <dc:description/>
  <cp:lastModifiedBy>людмила</cp:lastModifiedBy>
  <cp:lastPrinted>2014-09-08T00:10:31Z</cp:lastPrinted>
  <dcterms:created xsi:type="dcterms:W3CDTF">2011-09-29T06:30:16Z</dcterms:created>
  <dcterms:modified xsi:type="dcterms:W3CDTF">2014-09-08T05:29:56Z</dcterms:modified>
  <cp:category/>
  <cp:version/>
  <cp:contentType/>
  <cp:contentStatus/>
</cp:coreProperties>
</file>